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-45" windowWidth="17865" windowHeight="6315" activeTab="8"/>
  </bookViews>
  <sheets>
    <sheet name="В-Сах" sheetId="2" r:id="rId1"/>
    <sheet name="З-Б" sheetId="3" r:id="rId2"/>
    <sheet name="З-К" sheetId="4" r:id="rId3"/>
    <sheet name="Караг" sheetId="5" r:id="rId4"/>
    <sheet name="К-К" sheetId="6" r:id="rId5"/>
    <sheet name="П-К" sheetId="7" r:id="rId6"/>
    <sheet name="С-Кур" sheetId="8" r:id="rId7"/>
    <sheet name="СОМ" sheetId="9" r:id="rId8"/>
    <sheet name="Ю-Кур" sheetId="10" r:id="rId9"/>
  </sheets>
  <definedNames>
    <definedName name="_РАСЧЕТ_по_Прил_4" localSheetId="0">'В-Сах'!$B$18:$J$36</definedName>
    <definedName name="_РАСЧЕТ_по_Прил_4" localSheetId="1">'З-Б'!$B$18:$J$39</definedName>
    <definedName name="_РАСЧЕТ_по_Прил_4" localSheetId="2">'З-К'!$B$18:$J$44</definedName>
    <definedName name="_РАСЧЕТ_по_Прил_4" localSheetId="3">Караг!$B$18:$J$31</definedName>
    <definedName name="_РАСЧЕТ_по_Прил_4" localSheetId="4">'К-К'!$B$18:$J$47</definedName>
    <definedName name="_РАСЧЕТ_по_Прил_4" localSheetId="5">'П-К'!$B$18:$J$38</definedName>
    <definedName name="_РАСЧЕТ_по_Прил_4" localSheetId="6">'С-Кур'!$B$18:$J$32</definedName>
    <definedName name="_РАСЧЕТ_по_Прил_4" localSheetId="7">СОМ!$B$18:$J$44</definedName>
    <definedName name="_РАСЧЕТ_по_Прил_4" localSheetId="8">'Ю-Кур'!$B$18:$J$34</definedName>
    <definedName name="_РАСЧЕТ_по_Прил_4">#REF!</definedName>
    <definedName name="_xlnm._FilterDatabase" localSheetId="0" hidden="1">'В-Сах'!$B$18:$J$18</definedName>
    <definedName name="_xlnm._FilterDatabase" localSheetId="1" hidden="1">'З-Б'!$B$18:$J$18</definedName>
    <definedName name="_xlnm._FilterDatabase" localSheetId="2" hidden="1">'З-К'!$B$18:$J$18</definedName>
    <definedName name="_xlnm._FilterDatabase" localSheetId="3" hidden="1">Караг!$B$18:$J$18</definedName>
    <definedName name="_xlnm._FilterDatabase" localSheetId="4" hidden="1">'К-К'!$B$18:$J$18</definedName>
    <definedName name="_xlnm._FilterDatabase" localSheetId="5" hidden="1">'П-К'!$B$18:$J$18</definedName>
    <definedName name="_xlnm._FilterDatabase" localSheetId="6" hidden="1">'С-Кур'!$B$18:$J$18</definedName>
    <definedName name="_xlnm._FilterDatabase" localSheetId="7" hidden="1">СОМ!$B$18:$J$18</definedName>
    <definedName name="_xlnm._FilterDatabase" localSheetId="8" hidden="1">'Ю-Кур'!$B$18:$J$18</definedName>
    <definedName name="_xlnm.Print_Titles" localSheetId="0">'В-Сах'!$19:$19</definedName>
    <definedName name="_xlnm.Print_Titles" localSheetId="1">'З-Б'!$19:$19</definedName>
    <definedName name="_xlnm.Print_Titles" localSheetId="2">'З-К'!$19:$19</definedName>
    <definedName name="_xlnm.Print_Titles" localSheetId="3">Караг!$19:$19</definedName>
    <definedName name="_xlnm.Print_Titles" localSheetId="4">'К-К'!$19:$19</definedName>
    <definedName name="_xlnm.Print_Titles" localSheetId="5">'П-К'!$19:$19</definedName>
    <definedName name="_xlnm.Print_Titles" localSheetId="6">'С-Кур'!$19:$19</definedName>
    <definedName name="_xlnm.Print_Titles" localSheetId="7">СОМ!$19:$19</definedName>
    <definedName name="_xlnm.Print_Titles" localSheetId="8">'Ю-Кур'!$19:$19</definedName>
  </definedNames>
  <calcPr calcId="152511"/>
</workbook>
</file>

<file path=xl/calcChain.xml><?xml version="1.0" encoding="utf-8"?>
<calcChain xmlns="http://schemas.openxmlformats.org/spreadsheetml/2006/main">
  <c r="J28" i="9" l="1"/>
  <c r="J40" i="9"/>
  <c r="J43" i="9"/>
  <c r="J26" i="8"/>
  <c r="J28" i="8" s="1"/>
  <c r="K28" i="8" s="1"/>
  <c r="H28" i="8"/>
  <c r="J31" i="8"/>
  <c r="J32" i="7"/>
  <c r="J34" i="7" s="1"/>
  <c r="K34" i="7" s="1"/>
  <c r="H34" i="7"/>
  <c r="J37" i="7"/>
  <c r="K43" i="6"/>
  <c r="J39" i="6"/>
  <c r="J30" i="6"/>
  <c r="J43" i="6" s="1"/>
  <c r="J46" i="6"/>
  <c r="J32" i="4"/>
  <c r="J25" i="4"/>
  <c r="J40" i="4" s="1"/>
  <c r="K40" i="4" s="1"/>
  <c r="J43" i="4"/>
  <c r="J28" i="2"/>
  <c r="J32" i="2"/>
  <c r="K32" i="2"/>
  <c r="H32" i="2"/>
  <c r="J35" i="2"/>
</calcChain>
</file>

<file path=xl/sharedStrings.xml><?xml version="1.0" encoding="utf-8"?>
<sst xmlns="http://schemas.openxmlformats.org/spreadsheetml/2006/main" count="977" uniqueCount="287">
  <si>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</si>
  <si>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</si>
  <si>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</si>
  <si>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</si>
  <si>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</si>
  <si>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</si>
  <si>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</si>
  <si>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</si>
  <si>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</si>
  <si>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</si>
  <si>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</si>
  <si>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</si>
  <si>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</si>
  <si>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</si>
  <si>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</si>
  <si>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</si>
  <si>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</si>
  <si>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</si>
  <si>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</si>
  <si>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</si>
  <si>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</si>
  <si>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</si>
  <si>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</si>
  <si>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</si>
  <si>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</si>
  <si>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Палтусы*</t>
  </si>
  <si>
    <t>Дальневосточный рыбохозяйственный бассейн</t>
  </si>
  <si>
    <t>Восточно-Сахалинская подзона</t>
  </si>
  <si>
    <t>ЗАО «МАРИН-ЮНИОН»</t>
  </si>
  <si>
    <t>6501094184</t>
  </si>
  <si>
    <t>ДВ-М-1573</t>
  </si>
  <si>
    <t>-</t>
  </si>
  <si>
    <t>ИП Ященко Александр Алексеевич</t>
  </si>
  <si>
    <t>650400370117</t>
  </si>
  <si>
    <t>ДВ-М-1574</t>
  </si>
  <si>
    <t>ООО «Альбатрос Ко. ЛТД»</t>
  </si>
  <si>
    <t>6501189171</t>
  </si>
  <si>
    <t>ДВ-М-1575</t>
  </si>
  <si>
    <t>ООО «Грань»</t>
  </si>
  <si>
    <t>6501142705</t>
  </si>
  <si>
    <t>ДВ-М-1576</t>
  </si>
  <si>
    <t>ООО «Дионис»</t>
  </si>
  <si>
    <t>6501249293</t>
  </si>
  <si>
    <t>ДВ-М-1577</t>
  </si>
  <si>
    <t>ООО «Интеррыбфлот»</t>
  </si>
  <si>
    <t>2539041064</t>
  </si>
  <si>
    <t>ДВ-М-1578</t>
  </si>
  <si>
    <t>ООО «Нави-плюс»</t>
  </si>
  <si>
    <t>6504015230</t>
  </si>
  <si>
    <t>ДВ-М-1579</t>
  </si>
  <si>
    <t>ООО «Оплот Мира»</t>
  </si>
  <si>
    <t>6505004791</t>
  </si>
  <si>
    <t>ДВ-М-1580</t>
  </si>
  <si>
    <t>ООО «Паллада»</t>
  </si>
  <si>
    <t>6511002136</t>
  </si>
  <si>
    <t>ДВ-М-1581</t>
  </si>
  <si>
    <t>ООО «Прибой-Восток»</t>
  </si>
  <si>
    <t>6504018696</t>
  </si>
  <si>
    <t>ДВ-М-1582</t>
  </si>
  <si>
    <t>ООО «Сигма Марин Технолоджи»</t>
  </si>
  <si>
    <t>2723050060</t>
  </si>
  <si>
    <t>ДВ-М-1583</t>
  </si>
  <si>
    <t>ООО Сахалинская рыболовная компания «Триера»</t>
  </si>
  <si>
    <t>6501094508</t>
  </si>
  <si>
    <t>ДВ-М-1584</t>
  </si>
  <si>
    <t>ОДУсумма</t>
  </si>
  <si>
    <t>ОДУутв</t>
  </si>
  <si>
    <t>* в т.ч. палтус белокорый - 10,4%, палтус черный - 89,6%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</si>
  <si>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Западно-Беринговоморская зона</t>
  </si>
  <si>
    <t>ОАО «Чукотрыбпромхоз»</t>
  </si>
  <si>
    <t>8709011367</t>
  </si>
  <si>
    <t>ДВ-М-1589</t>
  </si>
  <si>
    <t>ООО «Чукотоптторг»</t>
  </si>
  <si>
    <t>8709907770</t>
  </si>
  <si>
    <t>ДВ-М-1597</t>
  </si>
  <si>
    <t>ООО «Тымлатский рыбокомбинат»</t>
  </si>
  <si>
    <t>8203002819</t>
  </si>
  <si>
    <t>ДВ-М-1596</t>
  </si>
  <si>
    <t>ДВ-М-1595</t>
  </si>
  <si>
    <t>ООО «Росрыбфлот»</t>
  </si>
  <si>
    <t>6501237700</t>
  </si>
  <si>
    <t>ДВ-М-1594</t>
  </si>
  <si>
    <t>ООО «Поларис»</t>
  </si>
  <si>
    <t>4101138370</t>
  </si>
  <si>
    <t>ДВ-М-1593</t>
  </si>
  <si>
    <t>ООО «Орион»</t>
  </si>
  <si>
    <t>2723108634</t>
  </si>
  <si>
    <t>ДВ-М-1592</t>
  </si>
  <si>
    <t>ООО «ЮПИТЕР ФИШЕРИЗ»</t>
  </si>
  <si>
    <t>4101147695</t>
  </si>
  <si>
    <t>ДВ-М-1598</t>
  </si>
  <si>
    <t>ООО «ДАЛЬТРАНСФЛОТ»</t>
  </si>
  <si>
    <t>2537068039</t>
  </si>
  <si>
    <t>ДВ-М-1590</t>
  </si>
  <si>
    <t>АО «ЯМСы»</t>
  </si>
  <si>
    <t>4101153635</t>
  </si>
  <si>
    <t>ДВ-М-1588</t>
  </si>
  <si>
    <t>АО «Озерновский РКЗ № 55»</t>
  </si>
  <si>
    <t>4108003484</t>
  </si>
  <si>
    <t>ДВ-М-1587</t>
  </si>
  <si>
    <t>АО «Дальрыбпром»</t>
  </si>
  <si>
    <t>2540078397</t>
  </si>
  <si>
    <t>ДВ-М-1586</t>
  </si>
  <si>
    <t>АО «Р/К «Восток-1»</t>
  </si>
  <si>
    <t>2536010639</t>
  </si>
  <si>
    <t>ДВ-М-1585</t>
  </si>
  <si>
    <t>ДВ-М-1591</t>
  </si>
  <si>
    <t>Изъятые, нераспределенные доли/квоты</t>
  </si>
  <si>
    <t>* в т.ч. палтус белокорый - 64,7%, палтус черный - 35,3%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</si>
  <si>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Западно-Камчатская подзона</t>
  </si>
  <si>
    <t>ООО «Пролив-Палтус»</t>
  </si>
  <si>
    <t>6501292130</t>
  </si>
  <si>
    <t>ДВ-М-1611</t>
  </si>
  <si>
    <t>ДВ-М-1600</t>
  </si>
  <si>
    <t>АО «УТРФ-Палтус»</t>
  </si>
  <si>
    <t>4101180580</t>
  </si>
  <si>
    <t>ДВ-М-1601</t>
  </si>
  <si>
    <t>ЗАО «Орион Пасифик»</t>
  </si>
  <si>
    <t>2537039207</t>
  </si>
  <si>
    <t>ДВ-М-1602</t>
  </si>
  <si>
    <t>ДВ-М-1603</t>
  </si>
  <si>
    <t>ДВ-М-1604</t>
  </si>
  <si>
    <t>ООО «КАММАГ»</t>
  </si>
  <si>
    <t>4101024943</t>
  </si>
  <si>
    <t>ДВ-М-1605</t>
  </si>
  <si>
    <t>ООО «Кристалл плюс»</t>
  </si>
  <si>
    <t>4101128396</t>
  </si>
  <si>
    <t>ДВ-М-1606</t>
  </si>
  <si>
    <t>ДВ-М-1599</t>
  </si>
  <si>
    <t>ДВ-М-1608</t>
  </si>
  <si>
    <t>ДВ-М-1609</t>
  </si>
  <si>
    <t>ООО «Поллукс»</t>
  </si>
  <si>
    <t>2704014652</t>
  </si>
  <si>
    <t>ДВ-М-1610</t>
  </si>
  <si>
    <t>ДВ-М-1612</t>
  </si>
  <si>
    <t>ООО «Транзит ДВ»</t>
  </si>
  <si>
    <t>2720023051</t>
  </si>
  <si>
    <t>ДВ-М-1613</t>
  </si>
  <si>
    <t>ООО «Шивелуч»</t>
  </si>
  <si>
    <t>4109004755</t>
  </si>
  <si>
    <t>ДВ-М-1614</t>
  </si>
  <si>
    <t>ДВ-М-1615</t>
  </si>
  <si>
    <t>ООО Рыбокомбинат «Островной»</t>
  </si>
  <si>
    <t>6501289105</t>
  </si>
  <si>
    <t>ДВ-М-1616</t>
  </si>
  <si>
    <t>ДВ-М-1607</t>
  </si>
  <si>
    <t>Рыболовецкий колхоз им. В.И. Ленина</t>
  </si>
  <si>
    <t>4101016808</t>
  </si>
  <si>
    <t>ДВ-М-1617</t>
  </si>
  <si>
    <t>* в т.ч. палтус белокорый - 9,0%, палтус черный - 91,0%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</si>
  <si>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Карагинская подзона</t>
  </si>
  <si>
    <t>ДВ-М-1641</t>
  </si>
  <si>
    <t>ДВ-М-1642</t>
  </si>
  <si>
    <t>ДВ-М-1643</t>
  </si>
  <si>
    <t>ДВ-М-1644</t>
  </si>
  <si>
    <t>ДВ-М-1645</t>
  </si>
  <si>
    <t>ДВ-М-1646</t>
  </si>
  <si>
    <t>ДВ-М-1647</t>
  </si>
  <si>
    <t>*  в т.ч. палтус белокорый - 97,3%, палтус черный - 2,7%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</si>
  <si>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 xml:space="preserve">Камчатско-Курильская подзона </t>
  </si>
  <si>
    <t>ДВ-М-1631</t>
  </si>
  <si>
    <t>ДВ-М-1619</t>
  </si>
  <si>
    <t>ДВ-М-1620</t>
  </si>
  <si>
    <t>ДВ-М-1621</t>
  </si>
  <si>
    <t>ООО «Санрайз»</t>
  </si>
  <si>
    <t>6515001694</t>
  </si>
  <si>
    <t>ДВ-М-1622</t>
  </si>
  <si>
    <t>ООО «Витязь-Авто»</t>
  </si>
  <si>
    <t>4101081250</t>
  </si>
  <si>
    <t>ДВ-М-1623</t>
  </si>
  <si>
    <t>ДВ-М-1624</t>
  </si>
  <si>
    <t>ДВ-М-1625</t>
  </si>
  <si>
    <t>ДВ-М-1626</t>
  </si>
  <si>
    <t>ДВ-М-1627</t>
  </si>
  <si>
    <t>ДВ-М-1618</t>
  </si>
  <si>
    <t>ДВ-М-1630</t>
  </si>
  <si>
    <t>ДВ-М-1640</t>
  </si>
  <si>
    <t>ДВ-М-1632</t>
  </si>
  <si>
    <t>ДВ-М-1633</t>
  </si>
  <si>
    <t>ООО «Сфера Марин»</t>
  </si>
  <si>
    <t>4101133011</t>
  </si>
  <si>
    <t>ДВ-М-1634</t>
  </si>
  <si>
    <t>ДВ-М-1635</t>
  </si>
  <si>
    <t>ДВ-М-1636</t>
  </si>
  <si>
    <t>ДВ-М-1637</t>
  </si>
  <si>
    <t>ООО «ЯРУС 2»</t>
  </si>
  <si>
    <t>4101181939</t>
  </si>
  <si>
    <t>ДВ-М-1638</t>
  </si>
  <si>
    <t>ДВ-М-1639</t>
  </si>
  <si>
    <t>ДВ-М-1628</t>
  </si>
  <si>
    <t>ДВ-М-1629</t>
  </si>
  <si>
    <t>*  в т.ч. палтус белокорый - 7,3%, палтус черный - 92,7%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</si>
  <si>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Петропавловско-Командорская подзона</t>
  </si>
  <si>
    <t>ООО «Маркуз»</t>
  </si>
  <si>
    <t>4100016925</t>
  </si>
  <si>
    <t>ДВ-М-1651</t>
  </si>
  <si>
    <t>ПАО «Океанрыбфлот»</t>
  </si>
  <si>
    <t>4100000530</t>
  </si>
  <si>
    <t>ДВ-М-1659</t>
  </si>
  <si>
    <t>ДВ-М-1658</t>
  </si>
  <si>
    <t>ДВ-М-1657</t>
  </si>
  <si>
    <t>ООО «Софко»</t>
  </si>
  <si>
    <t>2508044467</t>
  </si>
  <si>
    <t>ДВ-М-1656</t>
  </si>
  <si>
    <t>ООО «Сокра-Флот»</t>
  </si>
  <si>
    <t>4102007080</t>
  </si>
  <si>
    <t>ДВ-М-1655</t>
  </si>
  <si>
    <t>ООО «Северные промыслы»</t>
  </si>
  <si>
    <t>4100019115</t>
  </si>
  <si>
    <t>ДВ-М-1654</t>
  </si>
  <si>
    <t>ДВ-М-1660</t>
  </si>
  <si>
    <t>ООО «Охотское»</t>
  </si>
  <si>
    <t>2543053560</t>
  </si>
  <si>
    <t>ДВ-М-1652</t>
  </si>
  <si>
    <t>ООО «Камчаттралфлот»</t>
  </si>
  <si>
    <t>4100006691</t>
  </si>
  <si>
    <t>ДВ-М-1650</t>
  </si>
  <si>
    <t>ООО «Дельта Фиш, Лтд»</t>
  </si>
  <si>
    <t>4109002892</t>
  </si>
  <si>
    <t>ДВ-М-1649</t>
  </si>
  <si>
    <t>ДВ-М-1648</t>
  </si>
  <si>
    <t>ДВ-М-1653</t>
  </si>
  <si>
    <t>* в т.ч. палтус белокорый - 83,5%, палтус черный - 16,5%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</si>
  <si>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Северо-Курильская зона</t>
  </si>
  <si>
    <t>ДВ-М-1661</t>
  </si>
  <si>
    <t>ЗАО «Курильский рассвет»</t>
  </si>
  <si>
    <t>6515001310</t>
  </si>
  <si>
    <t>ДВ-М-1662</t>
  </si>
  <si>
    <t>ДВ-М-1663</t>
  </si>
  <si>
    <t>ООО «Алаид»</t>
  </si>
  <si>
    <t>6515003317</t>
  </si>
  <si>
    <t>ДВ-М-1664</t>
  </si>
  <si>
    <t>ДВ-М-1665</t>
  </si>
  <si>
    <t>ДВ-М-1666</t>
  </si>
  <si>
    <t>ДВ-М-1667</t>
  </si>
  <si>
    <t>* в т.ч. палтус белокорый - 96,1%, палтус черный - 3,9%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</si>
  <si>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>Северо-Охотоморская подзона</t>
  </si>
  <si>
    <t>ООО «Северо-Восточная рыбопромысловая компания»</t>
  </si>
  <si>
    <t>2715005770</t>
  </si>
  <si>
    <t>ДВ-М-1680</t>
  </si>
  <si>
    <t>ДВ-М-1669</t>
  </si>
  <si>
    <t>Артель «ИНЯ»</t>
  </si>
  <si>
    <t>2715002088</t>
  </si>
  <si>
    <t>ДВ-М-1670</t>
  </si>
  <si>
    <t>ДВ-М-1671</t>
  </si>
  <si>
    <t>ООО «Восток-Персонал Плюс»</t>
  </si>
  <si>
    <t>2724172030</t>
  </si>
  <si>
    <t>ДВ-М-1672</t>
  </si>
  <si>
    <t>ДВ-М-1673</t>
  </si>
  <si>
    <t>ДВ-М-1674</t>
  </si>
  <si>
    <t>ДВ-М-1675</t>
  </si>
  <si>
    <t>ДВ-М-1668</t>
  </si>
  <si>
    <t>ДВ-М-1677</t>
  </si>
  <si>
    <t>ДВ-М-1678</t>
  </si>
  <si>
    <t>ДВ-М-1679</t>
  </si>
  <si>
    <t>ДВ-М-1681</t>
  </si>
  <si>
    <t>ДВ-М-1682</t>
  </si>
  <si>
    <t>ДВ-М-1683</t>
  </si>
  <si>
    <t>ДВ-М-1684</t>
  </si>
  <si>
    <t>ДВ-М-1685</t>
  </si>
  <si>
    <t>ДВ-М-1676</t>
  </si>
  <si>
    <t>ДВ-М-1686</t>
  </si>
  <si>
    <t>*  в т.ч. палтус белокорый - 0,8%, палтус черный - 99,2%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</si>
  <si>
    <t xml:space="preserve">Южно-Курильская зона </t>
  </si>
  <si>
    <t>ЗАО «Курильский рыбак»</t>
  </si>
  <si>
    <t>6511000178</t>
  </si>
  <si>
    <t>ДВ-М-1687</t>
  </si>
  <si>
    <t>ООО «ДЕЛЬТА»</t>
  </si>
  <si>
    <t>6518002640</t>
  </si>
  <si>
    <t>ДВ-М-1688</t>
  </si>
  <si>
    <t>ООО «Кайра»</t>
  </si>
  <si>
    <t>6518003435</t>
  </si>
  <si>
    <t>ДВ-М-1689</t>
  </si>
  <si>
    <t>ДВ-М-1690</t>
  </si>
  <si>
    <t>ДВ-М-1691</t>
  </si>
  <si>
    <t>ДВ-М-1692</t>
  </si>
  <si>
    <t>ООО «Флинт»</t>
  </si>
  <si>
    <t>6518004830</t>
  </si>
  <si>
    <t>ДВ-М-1693</t>
  </si>
  <si>
    <t>ООО ПКФ «Южно-Курильский рыбокомбинат»</t>
  </si>
  <si>
    <t>6518005270</t>
  </si>
  <si>
    <t>ДВ-М-1694</t>
  </si>
  <si>
    <t>ДВ-М-1695</t>
  </si>
  <si>
    <t>ООО Фирма «Скит»</t>
  </si>
  <si>
    <t>6511003122</t>
  </si>
  <si>
    <t>ДВ-М-1696</t>
  </si>
  <si>
    <t>*  в т.ч. палтус белокорый - 10,4% с учетом требований приказа Росприроднадзора от 16 октября 2018 г. № 496 "Об утверждении заключения экспертной комиссии государственной экологической экспертизы документации "Материалы общего допустимого улова в районе добычи (вылова) водных биоресурсов во внутренних морских водах Российской Федерации, в территориальном море Российской Федерации, на континентальном шельфе Российской Федерации, в исключительной экономической зоне Российской Федерации, в Азовском и Каспийском морях на 2019 год (с оценкой воздействия на окружающую среду), часть 2 - Рыбы Дальневосточных морей"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</si>
</sst>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/>
    <xf numFmtId="164" fontId="4" fillId="4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6"/>
  <sheetViews>
    <sheetView topLeftCell="A20" zoomScale="73" zoomScaleNormal="73" zoomScaleSheetLayoutView="100" workbookViewId="0">
      <selection activeCell="J39" sqref="J39:J40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27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43341</v>
      </c>
      <c r="F20" s="16">
        <v>4.9349999999999996</v>
      </c>
      <c r="G20" s="18" t="s">
        <v>31</v>
      </c>
      <c r="H20" s="18" t="s">
        <v>31</v>
      </c>
      <c r="I20" s="18">
        <v>4.9349999999999996</v>
      </c>
      <c r="J20" s="18">
        <v>33.033000000000001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43341</v>
      </c>
      <c r="F21" s="16">
        <v>4.7619999999999996</v>
      </c>
      <c r="G21" s="22" t="s">
        <v>31</v>
      </c>
      <c r="H21" s="22" t="s">
        <v>31</v>
      </c>
      <c r="I21" s="22">
        <v>4.7619999999999996</v>
      </c>
      <c r="J21" s="22">
        <v>31.875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12.475</v>
      </c>
      <c r="G22" s="18" t="s">
        <v>31</v>
      </c>
      <c r="H22" s="18" t="s">
        <v>31</v>
      </c>
      <c r="I22" s="18" t="s">
        <v>31</v>
      </c>
      <c r="J22" s="18">
        <v>83.501999999999995</v>
      </c>
      <c r="K22" s="7"/>
      <c r="L22" s="7"/>
    </row>
    <row r="23" spans="1:12" ht="16.5" x14ac:dyDescent="0.25">
      <c r="A23" s="11">
        <v>4</v>
      </c>
      <c r="B23" s="12" t="s">
        <v>38</v>
      </c>
      <c r="C23" s="13" t="s">
        <v>39</v>
      </c>
      <c r="D23" s="14" t="s">
        <v>40</v>
      </c>
      <c r="E23" s="15">
        <v>43341</v>
      </c>
      <c r="F23" s="16">
        <v>3.657</v>
      </c>
      <c r="G23" s="18" t="s">
        <v>31</v>
      </c>
      <c r="H23" s="18" t="s">
        <v>31</v>
      </c>
      <c r="I23" s="18" t="s">
        <v>31</v>
      </c>
      <c r="J23" s="18">
        <v>24.478000000000002</v>
      </c>
      <c r="K23" s="7"/>
      <c r="L23" s="7"/>
    </row>
    <row r="24" spans="1:12" ht="16.5" x14ac:dyDescent="0.25">
      <c r="A24" s="11">
        <v>5</v>
      </c>
      <c r="B24" s="12" t="s">
        <v>41</v>
      </c>
      <c r="C24" s="13" t="s">
        <v>42</v>
      </c>
      <c r="D24" s="14" t="s">
        <v>43</v>
      </c>
      <c r="E24" s="15">
        <v>43349</v>
      </c>
      <c r="F24" s="16">
        <v>4.5919999999999996</v>
      </c>
      <c r="G24" s="18" t="s">
        <v>31</v>
      </c>
      <c r="H24" s="18" t="s">
        <v>31</v>
      </c>
      <c r="I24" s="18" t="s">
        <v>31</v>
      </c>
      <c r="J24" s="18">
        <v>30.736999999999998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46</v>
      </c>
      <c r="E25" s="15">
        <v>43343</v>
      </c>
      <c r="F25" s="16">
        <v>9.8439999999999994</v>
      </c>
      <c r="G25" s="16" t="s">
        <v>31</v>
      </c>
      <c r="H25" s="16" t="s">
        <v>31</v>
      </c>
      <c r="I25" s="16">
        <v>9.8439999999999994</v>
      </c>
      <c r="J25" s="16">
        <v>65.891000000000005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49</v>
      </c>
      <c r="E26" s="15">
        <v>43341</v>
      </c>
      <c r="F26" s="16">
        <v>2.278</v>
      </c>
      <c r="G26" s="18" t="s">
        <v>31</v>
      </c>
      <c r="H26" s="18" t="s">
        <v>31</v>
      </c>
      <c r="I26" s="18" t="s">
        <v>31</v>
      </c>
      <c r="J26" s="18">
        <v>15.247999999999999</v>
      </c>
      <c r="K26" s="7"/>
      <c r="L26" s="7"/>
    </row>
    <row r="27" spans="1:12" ht="16.5" x14ac:dyDescent="0.25">
      <c r="A27" s="11">
        <v>8</v>
      </c>
      <c r="B27" s="12" t="s">
        <v>50</v>
      </c>
      <c r="C27" s="13" t="s">
        <v>51</v>
      </c>
      <c r="D27" s="14" t="s">
        <v>52</v>
      </c>
      <c r="E27" s="15">
        <v>43341</v>
      </c>
      <c r="F27" s="16">
        <v>1.758</v>
      </c>
      <c r="G27" s="18" t="s">
        <v>31</v>
      </c>
      <c r="H27" s="18" t="s">
        <v>31</v>
      </c>
      <c r="I27" s="18" t="s">
        <v>31</v>
      </c>
      <c r="J27" s="18">
        <v>11.766999999999999</v>
      </c>
      <c r="K27" s="7"/>
      <c r="L27" s="7"/>
    </row>
    <row r="28" spans="1:12" ht="16.5" x14ac:dyDescent="0.25">
      <c r="A28" s="11">
        <v>9</v>
      </c>
      <c r="B28" s="12" t="s">
        <v>53</v>
      </c>
      <c r="C28" s="13" t="s">
        <v>54</v>
      </c>
      <c r="D28" s="14" t="s">
        <v>55</v>
      </c>
      <c r="E28" s="15">
        <v>43341</v>
      </c>
      <c r="F28" s="16">
        <v>53.712000000000003</v>
      </c>
      <c r="G28" s="16" t="s">
        <v>31</v>
      </c>
      <c r="H28" s="16" t="s">
        <v>31</v>
      </c>
      <c r="I28" s="16">
        <v>53.712000000000003</v>
      </c>
      <c r="J28" s="18">
        <f>359.524+0.001</f>
        <v>359.52499999999998</v>
      </c>
      <c r="K28" s="7"/>
      <c r="L28" s="7"/>
    </row>
    <row r="29" spans="1:12" ht="16.5" x14ac:dyDescent="0.25">
      <c r="A29" s="11">
        <v>10</v>
      </c>
      <c r="B29" s="12" t="s">
        <v>56</v>
      </c>
      <c r="C29" s="13" t="s">
        <v>57</v>
      </c>
      <c r="D29" s="14" t="s">
        <v>58</v>
      </c>
      <c r="E29" s="15">
        <v>43341</v>
      </c>
      <c r="F29" s="16">
        <v>3.3000000000000002E-2</v>
      </c>
      <c r="G29" s="16">
        <v>3.3000000000000002E-2</v>
      </c>
      <c r="H29" s="16">
        <v>0.26500000000000001</v>
      </c>
      <c r="I29" s="16" t="s">
        <v>31</v>
      </c>
      <c r="J29" s="16" t="s">
        <v>31</v>
      </c>
      <c r="K29" s="7"/>
      <c r="L29" s="7"/>
    </row>
    <row r="30" spans="1:12" ht="16.5" x14ac:dyDescent="0.25">
      <c r="A30" s="11">
        <v>11</v>
      </c>
      <c r="B30" s="12" t="s">
        <v>59</v>
      </c>
      <c r="C30" s="13" t="s">
        <v>60</v>
      </c>
      <c r="D30" s="14" t="s">
        <v>61</v>
      </c>
      <c r="E30" s="15">
        <v>43343</v>
      </c>
      <c r="F30" s="16">
        <v>0.79500000000000004</v>
      </c>
      <c r="G30" s="16" t="s">
        <v>31</v>
      </c>
      <c r="H30" s="16" t="s">
        <v>31</v>
      </c>
      <c r="I30" s="16">
        <v>0.79500000000000004</v>
      </c>
      <c r="J30" s="16">
        <v>5.3209999999999997</v>
      </c>
      <c r="K30" s="7"/>
      <c r="L30" s="7"/>
    </row>
    <row r="31" spans="1:12" ht="33" x14ac:dyDescent="0.25">
      <c r="A31" s="11">
        <v>12</v>
      </c>
      <c r="B31" s="12" t="s">
        <v>62</v>
      </c>
      <c r="C31" s="13" t="s">
        <v>63</v>
      </c>
      <c r="D31" s="14" t="s">
        <v>64</v>
      </c>
      <c r="E31" s="15">
        <v>43341</v>
      </c>
      <c r="F31" s="16">
        <v>1.159</v>
      </c>
      <c r="G31" s="16" t="s">
        <v>31</v>
      </c>
      <c r="H31" s="16" t="s">
        <v>31</v>
      </c>
      <c r="I31" s="16">
        <v>1.159</v>
      </c>
      <c r="J31" s="16">
        <v>7.758</v>
      </c>
      <c r="K31" s="7"/>
      <c r="L31" s="7"/>
    </row>
    <row r="32" spans="1:12" ht="16.5" x14ac:dyDescent="0.25">
      <c r="A32" s="11"/>
      <c r="B32" s="12"/>
      <c r="C32" s="13"/>
      <c r="D32" s="14"/>
      <c r="E32" s="15"/>
      <c r="F32" s="16">
        <v>100.00000000000001</v>
      </c>
      <c r="G32" s="16">
        <v>3.3000000000000002E-2</v>
      </c>
      <c r="H32" s="16">
        <f>SUM(H29:H31)</f>
        <v>0.26500000000000001</v>
      </c>
      <c r="I32" s="16">
        <v>65.510000000000005</v>
      </c>
      <c r="J32" s="16">
        <f>SUM(J20:J31)</f>
        <v>669.1350000000001</v>
      </c>
      <c r="K32" s="20">
        <f>H32+J32</f>
        <v>669.40000000000009</v>
      </c>
      <c r="L32" s="7"/>
    </row>
    <row r="33" spans="1:12" ht="16.5" x14ac:dyDescent="0.25">
      <c r="A33" s="11"/>
      <c r="B33" s="12" t="s">
        <v>65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16">
        <v>669.39900000000011</v>
      </c>
      <c r="K33" s="7"/>
      <c r="L33" s="7"/>
    </row>
    <row r="34" spans="1:12" ht="16.5" x14ac:dyDescent="0.25">
      <c r="A34" s="11"/>
      <c r="B34" s="12" t="s">
        <v>66</v>
      </c>
      <c r="C34" s="13"/>
      <c r="D34" s="14"/>
      <c r="E34" s="15"/>
      <c r="F34" s="16"/>
      <c r="G34" s="16" t="s">
        <v>31</v>
      </c>
      <c r="H34" s="16"/>
      <c r="I34" s="16" t="s">
        <v>31</v>
      </c>
      <c r="J34" s="19">
        <v>669.4</v>
      </c>
      <c r="K34" s="7"/>
      <c r="L34" s="7"/>
    </row>
    <row r="35" spans="1:12" ht="16.5" x14ac:dyDescent="0.25">
      <c r="A35" s="11"/>
      <c r="B35" s="12"/>
      <c r="C35" s="13"/>
      <c r="D35" s="14"/>
      <c r="E35" s="15"/>
      <c r="F35" s="16"/>
      <c r="G35" s="16"/>
      <c r="H35" s="16"/>
      <c r="I35" s="16"/>
      <c r="J35" s="16">
        <f>J34-J33</f>
        <v>9.999999998626663E-4</v>
      </c>
      <c r="K35" s="7"/>
      <c r="L35" s="7"/>
    </row>
    <row r="36" spans="1:12" ht="90.95" customHeight="1" x14ac:dyDescent="0.25">
      <c r="A36" s="11"/>
      <c r="B36" s="28" t="s">
        <v>67</v>
      </c>
      <c r="C36" s="29"/>
      <c r="D36" s="29"/>
      <c r="E36" s="29"/>
      <c r="F36" s="29"/>
      <c r="G36" s="29"/>
      <c r="H36" s="29"/>
      <c r="I36" s="29"/>
      <c r="J36" s="30"/>
      <c r="K36" s="7"/>
      <c r="L36" s="7"/>
    </row>
  </sheetData>
  <mergeCells count="21">
    <mergeCell ref="B36:J36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9"/>
  <sheetViews>
    <sheetView view="pageBreakPreview" topLeftCell="A16" zoomScale="71" zoomScaleNormal="100" zoomScaleSheetLayoutView="71" workbookViewId="0">
      <selection activeCell="D37" sqref="D3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68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69</v>
      </c>
      <c r="C20" s="13" t="s">
        <v>70</v>
      </c>
      <c r="D20" s="14" t="s">
        <v>71</v>
      </c>
      <c r="E20" s="15">
        <v>43342</v>
      </c>
      <c r="F20" s="16">
        <v>15.51</v>
      </c>
      <c r="G20" s="16" t="s">
        <v>31</v>
      </c>
      <c r="H20" s="16" t="s">
        <v>31</v>
      </c>
      <c r="I20" s="16">
        <v>15.51</v>
      </c>
      <c r="J20" s="16">
        <v>682.97900000000004</v>
      </c>
      <c r="K20" s="7"/>
      <c r="L20" s="7"/>
    </row>
    <row r="21" spans="1:12" ht="16.5" x14ac:dyDescent="0.25">
      <c r="A21" s="11">
        <v>2</v>
      </c>
      <c r="B21" s="12" t="s">
        <v>72</v>
      </c>
      <c r="C21" s="13" t="s">
        <v>73</v>
      </c>
      <c r="D21" s="14" t="s">
        <v>74</v>
      </c>
      <c r="E21" s="15">
        <v>43343</v>
      </c>
      <c r="F21" s="16">
        <v>1.2509999999999999</v>
      </c>
      <c r="G21" s="16">
        <v>0.45100000000000001</v>
      </c>
      <c r="H21" s="16">
        <v>23.832000000000001</v>
      </c>
      <c r="I21" s="16">
        <v>0.8</v>
      </c>
      <c r="J21" s="16">
        <v>35.228000000000002</v>
      </c>
      <c r="K21" s="7"/>
      <c r="L21" s="7"/>
    </row>
    <row r="22" spans="1:12" ht="16.5" x14ac:dyDescent="0.25">
      <c r="A22" s="11">
        <v>3</v>
      </c>
      <c r="B22" s="12" t="s">
        <v>75</v>
      </c>
      <c r="C22" s="13" t="s">
        <v>76</v>
      </c>
      <c r="D22" s="14" t="s">
        <v>77</v>
      </c>
      <c r="E22" s="15">
        <v>43343</v>
      </c>
      <c r="F22" s="16">
        <v>1.022</v>
      </c>
      <c r="G22" s="16" t="s">
        <v>31</v>
      </c>
      <c r="H22" s="16" t="s">
        <v>31</v>
      </c>
      <c r="I22" s="16">
        <v>1.022</v>
      </c>
      <c r="J22" s="16">
        <v>45.003999999999998</v>
      </c>
      <c r="K22" s="7"/>
      <c r="L22" s="7"/>
    </row>
    <row r="23" spans="1:12" ht="16.5" x14ac:dyDescent="0.25">
      <c r="A23" s="11">
        <v>4</v>
      </c>
      <c r="B23" s="12" t="s">
        <v>59</v>
      </c>
      <c r="C23" s="13" t="s">
        <v>60</v>
      </c>
      <c r="D23" s="14" t="s">
        <v>78</v>
      </c>
      <c r="E23" s="15">
        <v>43343</v>
      </c>
      <c r="F23" s="16">
        <v>5.1790000000000003</v>
      </c>
      <c r="G23" s="16" t="s">
        <v>31</v>
      </c>
      <c r="H23" s="16" t="s">
        <v>31</v>
      </c>
      <c r="I23" s="16">
        <v>5.1790000000000003</v>
      </c>
      <c r="J23" s="16">
        <v>228.05600000000001</v>
      </c>
      <c r="K23" s="7"/>
      <c r="L23" s="7"/>
    </row>
    <row r="24" spans="1:12" ht="16.5" x14ac:dyDescent="0.25">
      <c r="A24" s="11">
        <v>5</v>
      </c>
      <c r="B24" s="12" t="s">
        <v>79</v>
      </c>
      <c r="C24" s="13" t="s">
        <v>80</v>
      </c>
      <c r="D24" s="14" t="s">
        <v>81</v>
      </c>
      <c r="E24" s="15">
        <v>43343</v>
      </c>
      <c r="F24" s="16">
        <v>4.2060000000000004</v>
      </c>
      <c r="G24" s="16" t="s">
        <v>31</v>
      </c>
      <c r="H24" s="16" t="s">
        <v>31</v>
      </c>
      <c r="I24" s="16">
        <v>4.2060000000000004</v>
      </c>
      <c r="J24" s="16">
        <v>185.21</v>
      </c>
      <c r="K24" s="7"/>
      <c r="L24" s="7"/>
    </row>
    <row r="25" spans="1:12" ht="16.5" x14ac:dyDescent="0.25">
      <c r="A25" s="11">
        <v>6</v>
      </c>
      <c r="B25" s="12" t="s">
        <v>82</v>
      </c>
      <c r="C25" s="13" t="s">
        <v>83</v>
      </c>
      <c r="D25" s="14" t="s">
        <v>84</v>
      </c>
      <c r="E25" s="15">
        <v>43343</v>
      </c>
      <c r="F25" s="16">
        <v>0.21099999999999999</v>
      </c>
      <c r="G25" s="16" t="s">
        <v>31</v>
      </c>
      <c r="H25" s="16" t="s">
        <v>31</v>
      </c>
      <c r="I25" s="16">
        <v>0.21099999999999999</v>
      </c>
      <c r="J25" s="16">
        <v>9.2910000000000004</v>
      </c>
      <c r="K25" s="7"/>
      <c r="L25" s="7"/>
    </row>
    <row r="26" spans="1:12" ht="16.5" x14ac:dyDescent="0.25">
      <c r="A26" s="11">
        <v>7</v>
      </c>
      <c r="B26" s="12" t="s">
        <v>85</v>
      </c>
      <c r="C26" s="13" t="s">
        <v>86</v>
      </c>
      <c r="D26" s="14" t="s">
        <v>87</v>
      </c>
      <c r="E26" s="15">
        <v>43341</v>
      </c>
      <c r="F26" s="16">
        <v>5.8079999999999998</v>
      </c>
      <c r="G26" s="16" t="s">
        <v>31</v>
      </c>
      <c r="H26" s="16" t="s">
        <v>31</v>
      </c>
      <c r="I26" s="16">
        <v>5.8079999999999998</v>
      </c>
      <c r="J26" s="16">
        <v>255.75399999999999</v>
      </c>
      <c r="K26" s="7"/>
      <c r="L26" s="7"/>
    </row>
    <row r="27" spans="1:12" ht="16.5" x14ac:dyDescent="0.25">
      <c r="A27" s="11">
        <v>8</v>
      </c>
      <c r="B27" s="12" t="s">
        <v>88</v>
      </c>
      <c r="C27" s="13" t="s">
        <v>89</v>
      </c>
      <c r="D27" s="14" t="s">
        <v>90</v>
      </c>
      <c r="E27" s="15">
        <v>43343</v>
      </c>
      <c r="F27" s="16">
        <v>3.5739999999999998</v>
      </c>
      <c r="G27" s="16" t="s">
        <v>31</v>
      </c>
      <c r="H27" s="16" t="s">
        <v>31</v>
      </c>
      <c r="I27" s="16">
        <v>3.5739999999999998</v>
      </c>
      <c r="J27" s="16">
        <v>157.38</v>
      </c>
      <c r="K27" s="7"/>
      <c r="L27" s="7"/>
    </row>
    <row r="28" spans="1:12" ht="16.5" x14ac:dyDescent="0.25">
      <c r="A28" s="11">
        <v>9</v>
      </c>
      <c r="B28" s="12" t="s">
        <v>91</v>
      </c>
      <c r="C28" s="13" t="s">
        <v>92</v>
      </c>
      <c r="D28" s="14" t="s">
        <v>93</v>
      </c>
      <c r="E28" s="15">
        <v>43342</v>
      </c>
      <c r="F28" s="16">
        <v>0.74399999999999999</v>
      </c>
      <c r="G28" s="16" t="s">
        <v>31</v>
      </c>
      <c r="H28" s="16" t="s">
        <v>31</v>
      </c>
      <c r="I28" s="16">
        <v>0.74399999999999999</v>
      </c>
      <c r="J28" s="16">
        <v>32.762</v>
      </c>
      <c r="K28" s="7"/>
      <c r="L28" s="7"/>
    </row>
    <row r="29" spans="1:12" ht="16.5" x14ac:dyDescent="0.25">
      <c r="A29" s="11">
        <v>10</v>
      </c>
      <c r="B29" s="12" t="s">
        <v>94</v>
      </c>
      <c r="C29" s="13" t="s">
        <v>95</v>
      </c>
      <c r="D29" s="14" t="s">
        <v>96</v>
      </c>
      <c r="E29" s="15">
        <v>43326</v>
      </c>
      <c r="F29" s="16">
        <v>34.162999999999997</v>
      </c>
      <c r="G29" s="16" t="s">
        <v>31</v>
      </c>
      <c r="H29" s="16" t="s">
        <v>31</v>
      </c>
      <c r="I29" s="16">
        <v>34.162999999999997</v>
      </c>
      <c r="J29" s="16">
        <v>1504.36</v>
      </c>
      <c r="K29" s="7"/>
      <c r="L29" s="7"/>
    </row>
    <row r="30" spans="1:12" ht="16.5" x14ac:dyDescent="0.25">
      <c r="A30" s="11">
        <v>11</v>
      </c>
      <c r="B30" s="12" t="s">
        <v>97</v>
      </c>
      <c r="C30" s="13" t="s">
        <v>98</v>
      </c>
      <c r="D30" s="14" t="s">
        <v>99</v>
      </c>
      <c r="E30" s="15">
        <v>43343</v>
      </c>
      <c r="F30" s="16">
        <v>0.247</v>
      </c>
      <c r="G30" s="16" t="s">
        <v>31</v>
      </c>
      <c r="H30" s="16" t="s">
        <v>31</v>
      </c>
      <c r="I30" s="16">
        <v>0.247</v>
      </c>
      <c r="J30" s="16">
        <v>10.877000000000001</v>
      </c>
      <c r="K30" s="7"/>
      <c r="L30" s="7"/>
    </row>
    <row r="31" spans="1:12" ht="16.5" x14ac:dyDescent="0.25">
      <c r="A31" s="11">
        <v>12</v>
      </c>
      <c r="B31" s="12" t="s">
        <v>100</v>
      </c>
      <c r="C31" s="13" t="s">
        <v>101</v>
      </c>
      <c r="D31" s="14" t="s">
        <v>102</v>
      </c>
      <c r="E31" s="15">
        <v>43342</v>
      </c>
      <c r="F31" s="16">
        <v>9.1820000000000004</v>
      </c>
      <c r="G31" s="16" t="s">
        <v>31</v>
      </c>
      <c r="H31" s="16" t="s">
        <v>31</v>
      </c>
      <c r="I31" s="16">
        <v>9.1820000000000004</v>
      </c>
      <c r="J31" s="16">
        <v>404.327</v>
      </c>
      <c r="K31" s="7"/>
      <c r="L31" s="7"/>
    </row>
    <row r="32" spans="1:12" ht="16.5" x14ac:dyDescent="0.25">
      <c r="A32" s="11">
        <v>13</v>
      </c>
      <c r="B32" s="12" t="s">
        <v>103</v>
      </c>
      <c r="C32" s="13" t="s">
        <v>104</v>
      </c>
      <c r="D32" s="14" t="s">
        <v>105</v>
      </c>
      <c r="E32" s="15">
        <v>43343</v>
      </c>
      <c r="F32" s="16">
        <v>10.663</v>
      </c>
      <c r="G32" s="16" t="s">
        <v>31</v>
      </c>
      <c r="H32" s="16" t="s">
        <v>31</v>
      </c>
      <c r="I32" s="16">
        <v>10.663</v>
      </c>
      <c r="J32" s="16">
        <v>469.54300000000001</v>
      </c>
      <c r="K32" s="7"/>
      <c r="L32" s="7"/>
    </row>
    <row r="33" spans="1:12" ht="16.5" x14ac:dyDescent="0.25">
      <c r="A33" s="11">
        <v>14</v>
      </c>
      <c r="B33" s="12" t="s">
        <v>44</v>
      </c>
      <c r="C33" s="13" t="s">
        <v>45</v>
      </c>
      <c r="D33" s="14" t="s">
        <v>106</v>
      </c>
      <c r="E33" s="15">
        <v>43343</v>
      </c>
      <c r="F33" s="16">
        <v>7.5890000000000004</v>
      </c>
      <c r="G33" s="16" t="s">
        <v>31</v>
      </c>
      <c r="H33" s="16" t="s">
        <v>31</v>
      </c>
      <c r="I33" s="16">
        <v>7.5890000000000004</v>
      </c>
      <c r="J33" s="16">
        <v>334.18</v>
      </c>
      <c r="K33" s="7"/>
      <c r="L33" s="7"/>
    </row>
    <row r="34" spans="1:12" ht="33" x14ac:dyDescent="0.25">
      <c r="A34" s="11">
        <v>15</v>
      </c>
      <c r="B34" s="12" t="s">
        <v>107</v>
      </c>
      <c r="C34" s="13"/>
      <c r="D34" s="14"/>
      <c r="E34" s="15"/>
      <c r="F34" s="16">
        <v>0.65099999999999625</v>
      </c>
      <c r="G34" s="16" t="s">
        <v>31</v>
      </c>
      <c r="H34" s="16" t="s">
        <v>31</v>
      </c>
      <c r="I34" s="16">
        <v>0.65099999999999625</v>
      </c>
      <c r="J34" s="16">
        <v>28.667000000000002</v>
      </c>
      <c r="K34" s="7"/>
      <c r="L34" s="7"/>
    </row>
    <row r="35" spans="1:12" ht="16.5" x14ac:dyDescent="0.25">
      <c r="A35" s="11"/>
      <c r="B35" s="12"/>
      <c r="C35" s="13"/>
      <c r="D35" s="14"/>
      <c r="E35" s="15"/>
      <c r="F35" s="16">
        <v>100.00000000000001</v>
      </c>
      <c r="G35" s="16">
        <v>0.45100000000000001</v>
      </c>
      <c r="H35" s="16">
        <v>23.832000000000001</v>
      </c>
      <c r="I35" s="16">
        <v>99.549000000000007</v>
      </c>
      <c r="J35" s="16">
        <v>4383.6180000000004</v>
      </c>
      <c r="K35" s="7"/>
      <c r="L35" s="7"/>
    </row>
    <row r="36" spans="1:12" ht="16.5" x14ac:dyDescent="0.25">
      <c r="A36" s="11"/>
      <c r="B36" s="12" t="s">
        <v>65</v>
      </c>
      <c r="C36" s="13"/>
      <c r="D36" s="14"/>
      <c r="E36" s="15"/>
      <c r="F36" s="16"/>
      <c r="G36" s="16" t="s">
        <v>31</v>
      </c>
      <c r="H36" s="16"/>
      <c r="I36" s="16" t="s">
        <v>31</v>
      </c>
      <c r="J36" s="19">
        <v>4407.4500000000007</v>
      </c>
      <c r="K36" s="7"/>
      <c r="L36" s="7"/>
    </row>
    <row r="37" spans="1:12" ht="16.5" x14ac:dyDescent="0.25">
      <c r="A37" s="11"/>
      <c r="B37" s="12" t="s">
        <v>66</v>
      </c>
      <c r="C37" s="13"/>
      <c r="D37" s="14"/>
      <c r="E37" s="15"/>
      <c r="F37" s="16"/>
      <c r="G37" s="16" t="s">
        <v>31</v>
      </c>
      <c r="H37" s="16"/>
      <c r="I37" s="16" t="s">
        <v>31</v>
      </c>
      <c r="J37" s="19">
        <v>4407.45</v>
      </c>
      <c r="K37" s="7"/>
      <c r="L37" s="7"/>
    </row>
    <row r="38" spans="1:12" ht="16.5" x14ac:dyDescent="0.25">
      <c r="A38" s="11"/>
      <c r="B38" s="12"/>
      <c r="C38" s="13"/>
      <c r="D38" s="14"/>
      <c r="E38" s="15"/>
      <c r="F38" s="16"/>
      <c r="G38" s="16"/>
      <c r="H38" s="16"/>
      <c r="I38" s="16"/>
      <c r="J38" s="16"/>
      <c r="K38" s="7"/>
      <c r="L38" s="7"/>
    </row>
    <row r="39" spans="1:12" ht="90.95" customHeight="1" x14ac:dyDescent="0.25">
      <c r="A39" s="11"/>
      <c r="B39" s="28" t="s">
        <v>108</v>
      </c>
      <c r="C39" s="29"/>
      <c r="D39" s="29"/>
      <c r="E39" s="29"/>
      <c r="F39" s="29"/>
      <c r="G39" s="29"/>
      <c r="H39" s="29"/>
      <c r="I39" s="29"/>
      <c r="J39" s="30"/>
      <c r="K39" s="7"/>
      <c r="L39" s="7"/>
    </row>
  </sheetData>
  <mergeCells count="21">
    <mergeCell ref="B39:J39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4"/>
  <sheetViews>
    <sheetView topLeftCell="A20" zoomScale="64" zoomScaleNormal="64" zoomScaleSheetLayoutView="100" workbookViewId="0">
      <selection activeCell="F36" sqref="F36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1" width="13.140625" style="1" customWidth="1"/>
    <col min="12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109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110</v>
      </c>
      <c r="C20" s="13" t="s">
        <v>111</v>
      </c>
      <c r="D20" s="14" t="s">
        <v>112</v>
      </c>
      <c r="E20" s="15">
        <v>43341</v>
      </c>
      <c r="F20" s="16">
        <v>3.4350000000000001</v>
      </c>
      <c r="G20" s="16" t="s">
        <v>31</v>
      </c>
      <c r="H20" s="16" t="s">
        <v>31</v>
      </c>
      <c r="I20" s="16">
        <v>3.4350000000000001</v>
      </c>
      <c r="J20" s="16">
        <v>92.676000000000002</v>
      </c>
      <c r="K20" s="7"/>
      <c r="L20" s="7"/>
    </row>
    <row r="21" spans="1:12" ht="16.5" x14ac:dyDescent="0.25">
      <c r="A21" s="11">
        <v>2</v>
      </c>
      <c r="B21" s="12" t="s">
        <v>100</v>
      </c>
      <c r="C21" s="13" t="s">
        <v>101</v>
      </c>
      <c r="D21" s="14" t="s">
        <v>113</v>
      </c>
      <c r="E21" s="15">
        <v>43341</v>
      </c>
      <c r="F21" s="16">
        <v>11.488</v>
      </c>
      <c r="G21" s="16" t="s">
        <v>31</v>
      </c>
      <c r="H21" s="16" t="s">
        <v>31</v>
      </c>
      <c r="I21" s="16">
        <v>11.488</v>
      </c>
      <c r="J21" s="16">
        <v>309.94499999999999</v>
      </c>
      <c r="K21" s="7"/>
      <c r="L21" s="7"/>
    </row>
    <row r="22" spans="1:12" ht="16.5" x14ac:dyDescent="0.25">
      <c r="A22" s="11">
        <v>3</v>
      </c>
      <c r="B22" s="12" t="s">
        <v>114</v>
      </c>
      <c r="C22" s="13" t="s">
        <v>115</v>
      </c>
      <c r="D22" s="14" t="s">
        <v>116</v>
      </c>
      <c r="E22" s="15">
        <v>43347</v>
      </c>
      <c r="F22" s="16">
        <v>3.7650000000000001</v>
      </c>
      <c r="G22" s="16" t="s">
        <v>31</v>
      </c>
      <c r="H22" s="16" t="s">
        <v>31</v>
      </c>
      <c r="I22" s="16">
        <v>3.7650000000000001</v>
      </c>
      <c r="J22" s="16">
        <v>101.57899999999999</v>
      </c>
      <c r="K22" s="7"/>
      <c r="L22" s="7"/>
    </row>
    <row r="23" spans="1:12" ht="16.5" x14ac:dyDescent="0.25">
      <c r="A23" s="11">
        <v>4</v>
      </c>
      <c r="B23" s="12" t="s">
        <v>117</v>
      </c>
      <c r="C23" s="13" t="s">
        <v>118</v>
      </c>
      <c r="D23" s="14" t="s">
        <v>119</v>
      </c>
      <c r="E23" s="15">
        <v>43349</v>
      </c>
      <c r="F23" s="16">
        <v>5.3869999999999996</v>
      </c>
      <c r="G23" s="16" t="s">
        <v>31</v>
      </c>
      <c r="H23" s="16" t="s">
        <v>31</v>
      </c>
      <c r="I23" s="16">
        <v>5.3869999999999996</v>
      </c>
      <c r="J23" s="16">
        <v>145.34100000000001</v>
      </c>
      <c r="K23" s="7"/>
      <c r="L23" s="7"/>
    </row>
    <row r="24" spans="1:12" ht="16.5" x14ac:dyDescent="0.25">
      <c r="A24" s="11">
        <v>5</v>
      </c>
      <c r="B24" s="12" t="s">
        <v>35</v>
      </c>
      <c r="C24" s="13" t="s">
        <v>36</v>
      </c>
      <c r="D24" s="14" t="s">
        <v>120</v>
      </c>
      <c r="E24" s="15">
        <v>43341</v>
      </c>
      <c r="F24" s="16">
        <v>0.67</v>
      </c>
      <c r="G24" s="18" t="s">
        <v>31</v>
      </c>
      <c r="H24" s="18" t="s">
        <v>31</v>
      </c>
      <c r="I24" s="18">
        <v>0.67</v>
      </c>
      <c r="J24" s="18">
        <v>18.077000000000002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121</v>
      </c>
      <c r="E25" s="15">
        <v>43343</v>
      </c>
      <c r="F25" s="16">
        <v>14.927</v>
      </c>
      <c r="G25" s="16" t="s">
        <v>31</v>
      </c>
      <c r="H25" s="16" t="s">
        <v>31</v>
      </c>
      <c r="I25" s="16">
        <v>14.927</v>
      </c>
      <c r="J25" s="18">
        <f>402.729-0.001</f>
        <v>402.72800000000001</v>
      </c>
      <c r="K25" s="7"/>
      <c r="L25" s="7"/>
    </row>
    <row r="26" spans="1:12" ht="16.5" x14ac:dyDescent="0.25">
      <c r="A26" s="11">
        <v>7</v>
      </c>
      <c r="B26" s="12" t="s">
        <v>122</v>
      </c>
      <c r="C26" s="13" t="s">
        <v>123</v>
      </c>
      <c r="D26" s="14" t="s">
        <v>124</v>
      </c>
      <c r="E26" s="15">
        <v>43347</v>
      </c>
      <c r="F26" s="16">
        <v>12.475</v>
      </c>
      <c r="G26" s="16" t="s">
        <v>31</v>
      </c>
      <c r="H26" s="16" t="s">
        <v>31</v>
      </c>
      <c r="I26" s="16">
        <v>12.475</v>
      </c>
      <c r="J26" s="16">
        <v>336.57400000000001</v>
      </c>
      <c r="K26" s="7"/>
      <c r="L26" s="7"/>
    </row>
    <row r="27" spans="1:12" ht="16.5" x14ac:dyDescent="0.25">
      <c r="A27" s="11">
        <v>8</v>
      </c>
      <c r="B27" s="12" t="s">
        <v>125</v>
      </c>
      <c r="C27" s="13" t="s">
        <v>126</v>
      </c>
      <c r="D27" s="14" t="s">
        <v>127</v>
      </c>
      <c r="E27" s="15">
        <v>43347</v>
      </c>
      <c r="F27" s="16">
        <v>5.8000000000000003E-2</v>
      </c>
      <c r="G27" s="16">
        <v>5.8000000000000003E-2</v>
      </c>
      <c r="H27" s="16">
        <v>1.8779999999999999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103</v>
      </c>
      <c r="C28" s="13" t="s">
        <v>104</v>
      </c>
      <c r="D28" s="14" t="s">
        <v>128</v>
      </c>
      <c r="E28" s="15">
        <v>43342</v>
      </c>
      <c r="F28" s="16">
        <v>6.0330000000000004</v>
      </c>
      <c r="G28" s="16" t="s">
        <v>31</v>
      </c>
      <c r="H28" s="16" t="s">
        <v>31</v>
      </c>
      <c r="I28" s="16">
        <v>6.0330000000000004</v>
      </c>
      <c r="J28" s="16">
        <v>162.77000000000001</v>
      </c>
      <c r="K28" s="7"/>
      <c r="L28" s="7"/>
    </row>
    <row r="29" spans="1:12" ht="16.5" x14ac:dyDescent="0.25">
      <c r="A29" s="11">
        <v>10</v>
      </c>
      <c r="B29" s="12" t="s">
        <v>53</v>
      </c>
      <c r="C29" s="13" t="s">
        <v>54</v>
      </c>
      <c r="D29" s="14" t="s">
        <v>129</v>
      </c>
      <c r="E29" s="15">
        <v>43341</v>
      </c>
      <c r="F29" s="16">
        <v>0.82699999999999996</v>
      </c>
      <c r="G29" s="16" t="s">
        <v>31</v>
      </c>
      <c r="H29" s="16" t="s">
        <v>31</v>
      </c>
      <c r="I29" s="16">
        <v>0.82699999999999996</v>
      </c>
      <c r="J29" s="16">
        <v>22.312000000000001</v>
      </c>
      <c r="K29" s="7"/>
      <c r="L29" s="7"/>
    </row>
    <row r="30" spans="1:12" ht="16.5" x14ac:dyDescent="0.25">
      <c r="A30" s="11">
        <v>11</v>
      </c>
      <c r="B30" s="12" t="s">
        <v>82</v>
      </c>
      <c r="C30" s="13" t="s">
        <v>83</v>
      </c>
      <c r="D30" s="14" t="s">
        <v>130</v>
      </c>
      <c r="E30" s="15">
        <v>43347</v>
      </c>
      <c r="F30" s="16">
        <v>5.76</v>
      </c>
      <c r="G30" s="16" t="s">
        <v>31</v>
      </c>
      <c r="H30" s="16" t="s">
        <v>31</v>
      </c>
      <c r="I30" s="16">
        <v>5.76</v>
      </c>
      <c r="J30" s="16">
        <v>155.404</v>
      </c>
      <c r="K30" s="7"/>
      <c r="L30" s="7"/>
    </row>
    <row r="31" spans="1:12" ht="16.5" x14ac:dyDescent="0.25">
      <c r="A31" s="11">
        <v>12</v>
      </c>
      <c r="B31" s="12" t="s">
        <v>131</v>
      </c>
      <c r="C31" s="13" t="s">
        <v>132</v>
      </c>
      <c r="D31" s="14" t="s">
        <v>133</v>
      </c>
      <c r="E31" s="15">
        <v>43341</v>
      </c>
      <c r="F31" s="16">
        <v>3.2000000000000001E-2</v>
      </c>
      <c r="G31" s="16" t="s">
        <v>31</v>
      </c>
      <c r="H31" s="16" t="s">
        <v>31</v>
      </c>
      <c r="I31" s="16">
        <v>3.2000000000000001E-2</v>
      </c>
      <c r="J31" s="16">
        <v>0.86299999999999999</v>
      </c>
      <c r="K31" s="7"/>
      <c r="L31" s="7"/>
    </row>
    <row r="32" spans="1:12" ht="16.5" x14ac:dyDescent="0.25">
      <c r="A32" s="11">
        <v>13</v>
      </c>
      <c r="B32" s="12" t="s">
        <v>59</v>
      </c>
      <c r="C32" s="13" t="s">
        <v>60</v>
      </c>
      <c r="D32" s="14" t="s">
        <v>134</v>
      </c>
      <c r="E32" s="15">
        <v>43343</v>
      </c>
      <c r="F32" s="16">
        <v>20.164999999999999</v>
      </c>
      <c r="G32" s="16" t="s">
        <v>31</v>
      </c>
      <c r="H32" s="16" t="s">
        <v>31</v>
      </c>
      <c r="I32" s="16">
        <v>20.164999999999999</v>
      </c>
      <c r="J32" s="18">
        <f>544.049-0.001</f>
        <v>544.048</v>
      </c>
      <c r="K32" s="7"/>
      <c r="L32" s="7"/>
    </row>
    <row r="33" spans="1:12" ht="16.5" x14ac:dyDescent="0.25">
      <c r="A33" s="11">
        <v>14</v>
      </c>
      <c r="B33" s="12" t="s">
        <v>135</v>
      </c>
      <c r="C33" s="13" t="s">
        <v>136</v>
      </c>
      <c r="D33" s="14" t="s">
        <v>137</v>
      </c>
      <c r="E33" s="15">
        <v>43341</v>
      </c>
      <c r="F33" s="16">
        <v>2.5110000000000001</v>
      </c>
      <c r="G33" s="16" t="s">
        <v>31</v>
      </c>
      <c r="H33" s="16" t="s">
        <v>31</v>
      </c>
      <c r="I33" s="16">
        <v>2.5110000000000001</v>
      </c>
      <c r="J33" s="16">
        <v>67.745999999999995</v>
      </c>
      <c r="K33" s="7"/>
      <c r="L33" s="7"/>
    </row>
    <row r="34" spans="1:12" ht="16.5" x14ac:dyDescent="0.25">
      <c r="A34" s="11">
        <v>15</v>
      </c>
      <c r="B34" s="12" t="s">
        <v>138</v>
      </c>
      <c r="C34" s="13" t="s">
        <v>139</v>
      </c>
      <c r="D34" s="14" t="s">
        <v>140</v>
      </c>
      <c r="E34" s="15">
        <v>43348</v>
      </c>
      <c r="F34" s="16">
        <v>2.0089999999999999</v>
      </c>
      <c r="G34" s="21" t="s">
        <v>31</v>
      </c>
      <c r="H34" s="21" t="s">
        <v>31</v>
      </c>
      <c r="I34" s="21" t="s">
        <v>31</v>
      </c>
      <c r="J34" s="16">
        <v>54.203000000000003</v>
      </c>
      <c r="K34" s="7"/>
      <c r="L34" s="7"/>
    </row>
    <row r="35" spans="1:12" ht="16.5" x14ac:dyDescent="0.25">
      <c r="A35" s="11">
        <v>16</v>
      </c>
      <c r="B35" s="12" t="s">
        <v>88</v>
      </c>
      <c r="C35" s="13" t="s">
        <v>89</v>
      </c>
      <c r="D35" s="14" t="s">
        <v>141</v>
      </c>
      <c r="E35" s="15">
        <v>43347</v>
      </c>
      <c r="F35" s="16">
        <v>2.7309999999999999</v>
      </c>
      <c r="G35" s="16" t="s">
        <v>31</v>
      </c>
      <c r="H35" s="16" t="s">
        <v>31</v>
      </c>
      <c r="I35" s="16">
        <v>2.7309999999999999</v>
      </c>
      <c r="J35" s="16">
        <v>73.682000000000002</v>
      </c>
      <c r="K35" s="7"/>
      <c r="L35" s="7"/>
    </row>
    <row r="36" spans="1:12" ht="16.5" x14ac:dyDescent="0.25">
      <c r="A36" s="11">
        <v>17</v>
      </c>
      <c r="B36" s="12" t="s">
        <v>142</v>
      </c>
      <c r="C36" s="13" t="s">
        <v>143</v>
      </c>
      <c r="D36" s="14" t="s">
        <v>144</v>
      </c>
      <c r="E36" s="15">
        <v>43341</v>
      </c>
      <c r="F36" s="16">
        <v>0.60799999999999998</v>
      </c>
      <c r="G36" s="16" t="s">
        <v>31</v>
      </c>
      <c r="H36" s="16" t="s">
        <v>31</v>
      </c>
      <c r="I36" s="16">
        <v>0.60799999999999998</v>
      </c>
      <c r="J36" s="16">
        <v>16.404</v>
      </c>
      <c r="K36" s="7"/>
      <c r="L36" s="7"/>
    </row>
    <row r="37" spans="1:12" ht="16.5" x14ac:dyDescent="0.25">
      <c r="A37" s="11">
        <v>18</v>
      </c>
      <c r="B37" s="12" t="s">
        <v>85</v>
      </c>
      <c r="C37" s="13" t="s">
        <v>86</v>
      </c>
      <c r="D37" s="14" t="s">
        <v>145</v>
      </c>
      <c r="E37" s="15">
        <v>43341</v>
      </c>
      <c r="F37" s="16">
        <v>4.4619999999999997</v>
      </c>
      <c r="G37" s="16" t="s">
        <v>31</v>
      </c>
      <c r="H37" s="16" t="s">
        <v>31</v>
      </c>
      <c r="I37" s="16">
        <v>4.4619999999999997</v>
      </c>
      <c r="J37" s="16">
        <v>120.384</v>
      </c>
      <c r="K37" s="7"/>
      <c r="L37" s="7"/>
    </row>
    <row r="38" spans="1:12" ht="33" x14ac:dyDescent="0.25">
      <c r="A38" s="11">
        <v>19</v>
      </c>
      <c r="B38" s="12" t="s">
        <v>146</v>
      </c>
      <c r="C38" s="13" t="s">
        <v>147</v>
      </c>
      <c r="D38" s="14" t="s">
        <v>148</v>
      </c>
      <c r="E38" s="15">
        <v>43342</v>
      </c>
      <c r="F38" s="16">
        <v>1.0609999999999999</v>
      </c>
      <c r="G38" s="16" t="s">
        <v>31</v>
      </c>
      <c r="H38" s="16" t="s">
        <v>31</v>
      </c>
      <c r="I38" s="16">
        <v>1.0609999999999999</v>
      </c>
      <c r="J38" s="16">
        <v>28.626000000000001</v>
      </c>
      <c r="K38" s="7"/>
      <c r="L38" s="7"/>
    </row>
    <row r="39" spans="1:12" ht="33" x14ac:dyDescent="0.25">
      <c r="A39" s="11">
        <v>20</v>
      </c>
      <c r="B39" s="12" t="s">
        <v>107</v>
      </c>
      <c r="C39" s="13"/>
      <c r="D39" s="14"/>
      <c r="E39" s="15"/>
      <c r="F39" s="16">
        <v>1.5960000000000036</v>
      </c>
      <c r="G39" s="16" t="s">
        <v>31</v>
      </c>
      <c r="H39" s="16" t="s">
        <v>31</v>
      </c>
      <c r="I39" s="16">
        <v>1.5960000000000036</v>
      </c>
      <c r="J39" s="16">
        <v>43.06</v>
      </c>
      <c r="K39" s="7"/>
      <c r="L39" s="7"/>
    </row>
    <row r="40" spans="1:12" ht="16.5" x14ac:dyDescent="0.25">
      <c r="A40" s="11"/>
      <c r="B40" s="12"/>
      <c r="C40" s="13"/>
      <c r="D40" s="14"/>
      <c r="E40" s="15"/>
      <c r="F40" s="16">
        <v>100</v>
      </c>
      <c r="G40" s="16">
        <v>5.8000000000000003E-2</v>
      </c>
      <c r="H40" s="16">
        <v>1.8779999999999999</v>
      </c>
      <c r="I40" s="16">
        <v>97.263000000000005</v>
      </c>
      <c r="J40" s="16">
        <f>SUM(J20:J39)</f>
        <v>2696.422</v>
      </c>
      <c r="K40" s="20">
        <f>H40+J40</f>
        <v>2698.3</v>
      </c>
      <c r="L40" s="7"/>
    </row>
    <row r="41" spans="1:12" ht="16.5" x14ac:dyDescent="0.25">
      <c r="A41" s="11"/>
      <c r="B41" s="12" t="s">
        <v>65</v>
      </c>
      <c r="C41" s="13"/>
      <c r="D41" s="14"/>
      <c r="E41" s="15"/>
      <c r="F41" s="16"/>
      <c r="G41" s="16" t="s">
        <v>31</v>
      </c>
      <c r="H41" s="16"/>
      <c r="I41" s="16" t="s">
        <v>31</v>
      </c>
      <c r="J41" s="16">
        <v>2698.3020000000001</v>
      </c>
      <c r="K41" s="7"/>
      <c r="L41" s="7"/>
    </row>
    <row r="42" spans="1:12" ht="16.5" x14ac:dyDescent="0.25">
      <c r="A42" s="11"/>
      <c r="B42" s="12" t="s">
        <v>66</v>
      </c>
      <c r="C42" s="13"/>
      <c r="D42" s="14"/>
      <c r="E42" s="15"/>
      <c r="F42" s="16"/>
      <c r="G42" s="16" t="s">
        <v>31</v>
      </c>
      <c r="H42" s="16"/>
      <c r="I42" s="16" t="s">
        <v>31</v>
      </c>
      <c r="J42" s="19">
        <v>2698.3</v>
      </c>
      <c r="K42" s="7"/>
      <c r="L42" s="7"/>
    </row>
    <row r="43" spans="1:12" ht="16.5" x14ac:dyDescent="0.25">
      <c r="A43" s="11"/>
      <c r="B43" s="12"/>
      <c r="C43" s="13"/>
      <c r="D43" s="14"/>
      <c r="E43" s="15"/>
      <c r="F43" s="16"/>
      <c r="G43" s="16"/>
      <c r="H43" s="16"/>
      <c r="I43" s="16"/>
      <c r="J43" s="16">
        <f>J42-J41</f>
        <v>-1.9999999999527063E-3</v>
      </c>
      <c r="K43" s="7"/>
      <c r="L43" s="7"/>
    </row>
    <row r="44" spans="1:12" ht="90.95" customHeight="1" x14ac:dyDescent="0.25">
      <c r="A44" s="11"/>
      <c r="B44" s="28" t="s">
        <v>149</v>
      </c>
      <c r="C44" s="29"/>
      <c r="D44" s="29"/>
      <c r="E44" s="29"/>
      <c r="F44" s="29"/>
      <c r="G44" s="29"/>
      <c r="H44" s="29"/>
      <c r="I44" s="29"/>
      <c r="J44" s="30"/>
      <c r="K44" s="7"/>
      <c r="L44" s="7"/>
    </row>
  </sheetData>
  <mergeCells count="21">
    <mergeCell ref="B44:J44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A17" zoomScale="64" zoomScaleNormal="100" zoomScaleSheetLayoutView="64" workbookViewId="0">
      <selection activeCell="J28" sqref="J28:J2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150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94</v>
      </c>
      <c r="C20" s="13" t="s">
        <v>95</v>
      </c>
      <c r="D20" s="14" t="s">
        <v>151</v>
      </c>
      <c r="E20" s="15">
        <v>43326</v>
      </c>
      <c r="F20" s="16">
        <v>14.157999999999999</v>
      </c>
      <c r="G20" s="16" t="s">
        <v>31</v>
      </c>
      <c r="H20" s="16" t="s">
        <v>31</v>
      </c>
      <c r="I20" s="16">
        <v>14.157999999999999</v>
      </c>
      <c r="J20" s="16">
        <v>170.60400000000001</v>
      </c>
      <c r="K20" s="7"/>
      <c r="L20" s="7"/>
    </row>
    <row r="21" spans="1:12" ht="16.5" x14ac:dyDescent="0.25">
      <c r="A21" s="11">
        <v>2</v>
      </c>
      <c r="B21" s="12" t="s">
        <v>44</v>
      </c>
      <c r="C21" s="13" t="s">
        <v>45</v>
      </c>
      <c r="D21" s="14" t="s">
        <v>152</v>
      </c>
      <c r="E21" s="15">
        <v>43343</v>
      </c>
      <c r="F21" s="16">
        <v>1.0620000000000001</v>
      </c>
      <c r="G21" s="16" t="s">
        <v>31</v>
      </c>
      <c r="H21" s="16" t="s">
        <v>31</v>
      </c>
      <c r="I21" s="16">
        <v>1.0620000000000001</v>
      </c>
      <c r="J21" s="16">
        <v>12.797000000000001</v>
      </c>
      <c r="K21" s="7"/>
      <c r="L21" s="7"/>
    </row>
    <row r="22" spans="1:12" ht="16.5" x14ac:dyDescent="0.25">
      <c r="A22" s="11">
        <v>3</v>
      </c>
      <c r="B22" s="12" t="s">
        <v>82</v>
      </c>
      <c r="C22" s="13" t="s">
        <v>83</v>
      </c>
      <c r="D22" s="14" t="s">
        <v>153</v>
      </c>
      <c r="E22" s="15">
        <v>43347</v>
      </c>
      <c r="F22" s="16">
        <v>25.73</v>
      </c>
      <c r="G22" s="16" t="s">
        <v>31</v>
      </c>
      <c r="H22" s="16" t="s">
        <v>31</v>
      </c>
      <c r="I22" s="16">
        <v>25.73</v>
      </c>
      <c r="J22" s="16">
        <v>310.04599999999999</v>
      </c>
      <c r="K22" s="7"/>
      <c r="L22" s="7"/>
    </row>
    <row r="23" spans="1:12" ht="16.5" x14ac:dyDescent="0.25">
      <c r="A23" s="11">
        <v>4</v>
      </c>
      <c r="B23" s="12" t="s">
        <v>79</v>
      </c>
      <c r="C23" s="13" t="s">
        <v>80</v>
      </c>
      <c r="D23" s="14" t="s">
        <v>154</v>
      </c>
      <c r="E23" s="15">
        <v>43347</v>
      </c>
      <c r="F23" s="16">
        <v>20.850999999999999</v>
      </c>
      <c r="G23" s="16" t="s">
        <v>31</v>
      </c>
      <c r="H23" s="16" t="s">
        <v>31</v>
      </c>
      <c r="I23" s="16">
        <v>20.850999999999999</v>
      </c>
      <c r="J23" s="16">
        <v>251.255</v>
      </c>
      <c r="K23" s="7"/>
      <c r="L23" s="7"/>
    </row>
    <row r="24" spans="1:12" ht="16.5" x14ac:dyDescent="0.25">
      <c r="A24" s="11">
        <v>5</v>
      </c>
      <c r="B24" s="12" t="s">
        <v>59</v>
      </c>
      <c r="C24" s="13" t="s">
        <v>60</v>
      </c>
      <c r="D24" s="14" t="s">
        <v>155</v>
      </c>
      <c r="E24" s="15">
        <v>43343</v>
      </c>
      <c r="F24" s="16">
        <v>11.567</v>
      </c>
      <c r="G24" s="16" t="s">
        <v>31</v>
      </c>
      <c r="H24" s="16" t="s">
        <v>31</v>
      </c>
      <c r="I24" s="16">
        <v>11.567</v>
      </c>
      <c r="J24" s="16">
        <v>139.38200000000001</v>
      </c>
      <c r="K24" s="7"/>
      <c r="L24" s="7"/>
    </row>
    <row r="25" spans="1:12" ht="16.5" x14ac:dyDescent="0.25">
      <c r="A25" s="11">
        <v>6</v>
      </c>
      <c r="B25" s="12" t="s">
        <v>75</v>
      </c>
      <c r="C25" s="13" t="s">
        <v>76</v>
      </c>
      <c r="D25" s="14" t="s">
        <v>156</v>
      </c>
      <c r="E25" s="15">
        <v>43347</v>
      </c>
      <c r="F25" s="16">
        <v>24.015999999999998</v>
      </c>
      <c r="G25" s="16" t="s">
        <v>31</v>
      </c>
      <c r="H25" s="16" t="s">
        <v>31</v>
      </c>
      <c r="I25" s="16">
        <v>24.015999999999998</v>
      </c>
      <c r="J25" s="16">
        <v>289.39299999999997</v>
      </c>
      <c r="K25" s="7"/>
      <c r="L25" s="7"/>
    </row>
    <row r="26" spans="1:12" ht="16.5" x14ac:dyDescent="0.25">
      <c r="A26" s="11">
        <v>7</v>
      </c>
      <c r="B26" s="12" t="s">
        <v>88</v>
      </c>
      <c r="C26" s="13" t="s">
        <v>89</v>
      </c>
      <c r="D26" s="14" t="s">
        <v>157</v>
      </c>
      <c r="E26" s="15">
        <v>43347</v>
      </c>
      <c r="F26" s="16">
        <v>2.6160000000000001</v>
      </c>
      <c r="G26" s="16" t="s">
        <v>31</v>
      </c>
      <c r="H26" s="16" t="s">
        <v>31</v>
      </c>
      <c r="I26" s="16">
        <v>2.6160000000000001</v>
      </c>
      <c r="J26" s="16">
        <v>31.523</v>
      </c>
      <c r="K26" s="7"/>
      <c r="L26" s="7"/>
    </row>
    <row r="27" spans="1:12" ht="16.5" x14ac:dyDescent="0.25">
      <c r="A27" s="11"/>
      <c r="B27" s="12"/>
      <c r="C27" s="13"/>
      <c r="D27" s="14"/>
      <c r="E27" s="15"/>
      <c r="F27" s="16">
        <v>99.999999999999986</v>
      </c>
      <c r="G27" s="16" t="s">
        <v>31</v>
      </c>
      <c r="H27" s="16" t="s">
        <v>31</v>
      </c>
      <c r="I27" s="16">
        <v>99.999999999999986</v>
      </c>
      <c r="J27" s="16">
        <v>1205</v>
      </c>
      <c r="K27" s="7"/>
      <c r="L27" s="7"/>
    </row>
    <row r="28" spans="1:12" ht="16.5" x14ac:dyDescent="0.25">
      <c r="A28" s="11"/>
      <c r="B28" s="12" t="s">
        <v>65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9">
        <v>1205</v>
      </c>
      <c r="K28" s="7"/>
      <c r="L28" s="7"/>
    </row>
    <row r="29" spans="1:12" ht="16.5" x14ac:dyDescent="0.25">
      <c r="A29" s="11"/>
      <c r="B29" s="12" t="s">
        <v>66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19">
        <v>1205</v>
      </c>
      <c r="K29" s="7"/>
      <c r="L29" s="7"/>
    </row>
    <row r="30" spans="1:12" ht="16.5" x14ac:dyDescent="0.25">
      <c r="A30" s="11"/>
      <c r="B30" s="12"/>
      <c r="C30" s="13"/>
      <c r="D30" s="14"/>
      <c r="E30" s="15"/>
      <c r="F30" s="16"/>
      <c r="G30" s="16"/>
      <c r="H30" s="16"/>
      <c r="I30" s="16"/>
      <c r="J30" s="16"/>
      <c r="K30" s="7"/>
      <c r="L30" s="7"/>
    </row>
    <row r="31" spans="1:12" ht="90.95" customHeight="1" x14ac:dyDescent="0.25">
      <c r="A31" s="11"/>
      <c r="B31" s="28" t="s">
        <v>158</v>
      </c>
      <c r="C31" s="29"/>
      <c r="D31" s="29"/>
      <c r="E31" s="29"/>
      <c r="F31" s="29"/>
      <c r="G31" s="29"/>
      <c r="H31" s="29"/>
      <c r="I31" s="29"/>
      <c r="J31" s="30"/>
      <c r="K31" s="7"/>
      <c r="L31" s="7"/>
    </row>
  </sheetData>
  <mergeCells count="21">
    <mergeCell ref="B31:J31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7"/>
  <sheetViews>
    <sheetView topLeftCell="A26" zoomScale="60" zoomScaleNormal="60" zoomScaleSheetLayoutView="100" workbookViewId="0">
      <selection activeCell="K47" sqref="K4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159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110</v>
      </c>
      <c r="C20" s="13" t="s">
        <v>111</v>
      </c>
      <c r="D20" s="14" t="s">
        <v>160</v>
      </c>
      <c r="E20" s="15">
        <v>43341</v>
      </c>
      <c r="F20" s="16">
        <v>2.0859999999999999</v>
      </c>
      <c r="G20" s="16" t="s">
        <v>31</v>
      </c>
      <c r="H20" s="16" t="s">
        <v>31</v>
      </c>
      <c r="I20" s="16">
        <v>2.0859999999999999</v>
      </c>
      <c r="J20" s="16">
        <v>58.161999999999999</v>
      </c>
      <c r="K20" s="7"/>
      <c r="L20" s="7"/>
    </row>
    <row r="21" spans="1:12" ht="16.5" x14ac:dyDescent="0.25">
      <c r="A21" s="11">
        <v>2</v>
      </c>
      <c r="B21" s="12" t="s">
        <v>97</v>
      </c>
      <c r="C21" s="13" t="s">
        <v>98</v>
      </c>
      <c r="D21" s="14" t="s">
        <v>161</v>
      </c>
      <c r="E21" s="15">
        <v>43347</v>
      </c>
      <c r="F21" s="16">
        <v>0.80400000000000005</v>
      </c>
      <c r="G21" s="16" t="s">
        <v>31</v>
      </c>
      <c r="H21" s="16" t="s">
        <v>31</v>
      </c>
      <c r="I21" s="16">
        <v>0.80400000000000005</v>
      </c>
      <c r="J21" s="16">
        <v>22.417000000000002</v>
      </c>
      <c r="K21" s="7"/>
      <c r="L21" s="7"/>
    </row>
    <row r="22" spans="1:12" ht="16.5" x14ac:dyDescent="0.25">
      <c r="A22" s="11">
        <v>3</v>
      </c>
      <c r="B22" s="12" t="s">
        <v>103</v>
      </c>
      <c r="C22" s="13" t="s">
        <v>104</v>
      </c>
      <c r="D22" s="14" t="s">
        <v>162</v>
      </c>
      <c r="E22" s="15">
        <v>43342</v>
      </c>
      <c r="F22" s="16">
        <v>11.702</v>
      </c>
      <c r="G22" s="16" t="s">
        <v>31</v>
      </c>
      <c r="H22" s="16" t="s">
        <v>31</v>
      </c>
      <c r="I22" s="16">
        <v>11.702</v>
      </c>
      <c r="J22" s="16">
        <v>326.27600000000001</v>
      </c>
      <c r="K22" s="7"/>
      <c r="L22" s="7"/>
    </row>
    <row r="23" spans="1:12" ht="16.5" x14ac:dyDescent="0.25">
      <c r="A23" s="11">
        <v>4</v>
      </c>
      <c r="B23" s="12" t="s">
        <v>117</v>
      </c>
      <c r="C23" s="13" t="s">
        <v>118</v>
      </c>
      <c r="D23" s="14" t="s">
        <v>163</v>
      </c>
      <c r="E23" s="15">
        <v>43349</v>
      </c>
      <c r="F23" s="16">
        <v>3.5449999999999999</v>
      </c>
      <c r="G23" s="16" t="s">
        <v>31</v>
      </c>
      <c r="H23" s="16" t="s">
        <v>31</v>
      </c>
      <c r="I23" s="16">
        <v>3.5449999999999999</v>
      </c>
      <c r="J23" s="16">
        <v>98.841999999999999</v>
      </c>
      <c r="K23" s="7"/>
      <c r="L23" s="7"/>
    </row>
    <row r="24" spans="1:12" ht="16.5" x14ac:dyDescent="0.25">
      <c r="A24" s="11">
        <v>5</v>
      </c>
      <c r="B24" s="12" t="s">
        <v>164</v>
      </c>
      <c r="C24" s="13" t="s">
        <v>165</v>
      </c>
      <c r="D24" s="14" t="s">
        <v>166</v>
      </c>
      <c r="E24" s="15">
        <v>43348</v>
      </c>
      <c r="F24" s="16">
        <v>0.42599999999999999</v>
      </c>
      <c r="G24" s="16" t="s">
        <v>31</v>
      </c>
      <c r="H24" s="16" t="s">
        <v>31</v>
      </c>
      <c r="I24" s="16">
        <v>0.42599999999999999</v>
      </c>
      <c r="J24" s="16">
        <v>11.878</v>
      </c>
      <c r="K24" s="7"/>
      <c r="L24" s="7"/>
    </row>
    <row r="25" spans="1:12" ht="16.5" x14ac:dyDescent="0.25">
      <c r="A25" s="11">
        <v>6</v>
      </c>
      <c r="B25" s="12" t="s">
        <v>167</v>
      </c>
      <c r="C25" s="13" t="s">
        <v>168</v>
      </c>
      <c r="D25" s="14" t="s">
        <v>169</v>
      </c>
      <c r="E25" s="15">
        <v>43347</v>
      </c>
      <c r="F25" s="16">
        <v>0.24199999999999999</v>
      </c>
      <c r="G25" s="16">
        <v>0.24199999999999999</v>
      </c>
      <c r="H25" s="16">
        <v>8.0969999999999995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44</v>
      </c>
      <c r="C26" s="13" t="s">
        <v>45</v>
      </c>
      <c r="D26" s="14" t="s">
        <v>170</v>
      </c>
      <c r="E26" s="15">
        <v>43343</v>
      </c>
      <c r="F26" s="16">
        <v>11.337</v>
      </c>
      <c r="G26" s="16" t="s">
        <v>31</v>
      </c>
      <c r="H26" s="16" t="s">
        <v>31</v>
      </c>
      <c r="I26" s="16">
        <v>11.337</v>
      </c>
      <c r="J26" s="16">
        <v>316.09899999999999</v>
      </c>
      <c r="K26" s="7"/>
      <c r="L26" s="7"/>
    </row>
    <row r="27" spans="1:12" ht="16.5" x14ac:dyDescent="0.25">
      <c r="A27" s="11">
        <v>8</v>
      </c>
      <c r="B27" s="12" t="s">
        <v>122</v>
      </c>
      <c r="C27" s="13" t="s">
        <v>123</v>
      </c>
      <c r="D27" s="14" t="s">
        <v>171</v>
      </c>
      <c r="E27" s="15">
        <v>43347</v>
      </c>
      <c r="F27" s="16">
        <v>9.08</v>
      </c>
      <c r="G27" s="16" t="s">
        <v>31</v>
      </c>
      <c r="H27" s="16" t="s">
        <v>31</v>
      </c>
      <c r="I27" s="16">
        <v>9.08</v>
      </c>
      <c r="J27" s="16">
        <v>253.16900000000001</v>
      </c>
      <c r="K27" s="7"/>
      <c r="L27" s="7"/>
    </row>
    <row r="28" spans="1:12" ht="16.5" x14ac:dyDescent="0.25">
      <c r="A28" s="11">
        <v>9</v>
      </c>
      <c r="B28" s="12" t="s">
        <v>125</v>
      </c>
      <c r="C28" s="13" t="s">
        <v>126</v>
      </c>
      <c r="D28" s="14" t="s">
        <v>172</v>
      </c>
      <c r="E28" s="15">
        <v>43347</v>
      </c>
      <c r="F28" s="16">
        <v>0.152</v>
      </c>
      <c r="G28" s="16">
        <v>0.152</v>
      </c>
      <c r="H28" s="16">
        <v>5.0860000000000003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85</v>
      </c>
      <c r="C29" s="13" t="s">
        <v>86</v>
      </c>
      <c r="D29" s="14" t="s">
        <v>173</v>
      </c>
      <c r="E29" s="15">
        <v>43341</v>
      </c>
      <c r="F29" s="16">
        <v>3.887</v>
      </c>
      <c r="G29" s="16" t="s">
        <v>31</v>
      </c>
      <c r="H29" s="16" t="s">
        <v>31</v>
      </c>
      <c r="I29" s="16">
        <v>3.887</v>
      </c>
      <c r="J29" s="16">
        <v>108.377</v>
      </c>
      <c r="K29" s="7"/>
      <c r="L29" s="7"/>
    </row>
    <row r="30" spans="1:12" ht="16.5" x14ac:dyDescent="0.25">
      <c r="A30" s="11">
        <v>11</v>
      </c>
      <c r="B30" s="12" t="s">
        <v>100</v>
      </c>
      <c r="C30" s="13" t="s">
        <v>101</v>
      </c>
      <c r="D30" s="14" t="s">
        <v>174</v>
      </c>
      <c r="E30" s="15">
        <v>43341</v>
      </c>
      <c r="F30" s="16">
        <v>12.504</v>
      </c>
      <c r="G30" s="16" t="s">
        <v>31</v>
      </c>
      <c r="H30" s="16" t="s">
        <v>31</v>
      </c>
      <c r="I30" s="16">
        <v>12.504</v>
      </c>
      <c r="J30" s="18">
        <f>348.637-0.001</f>
        <v>348.63600000000002</v>
      </c>
      <c r="K30" s="7"/>
      <c r="L30" s="7"/>
    </row>
    <row r="31" spans="1:12" ht="16.5" x14ac:dyDescent="0.25">
      <c r="A31" s="11">
        <v>12</v>
      </c>
      <c r="B31" s="12" t="s">
        <v>131</v>
      </c>
      <c r="C31" s="13" t="s">
        <v>132</v>
      </c>
      <c r="D31" s="14" t="s">
        <v>175</v>
      </c>
      <c r="E31" s="15">
        <v>43341</v>
      </c>
      <c r="F31" s="16">
        <v>2.1999999999999999E-2</v>
      </c>
      <c r="G31" s="16" t="s">
        <v>31</v>
      </c>
      <c r="H31" s="16" t="s">
        <v>31</v>
      </c>
      <c r="I31" s="16">
        <v>2.1999999999999999E-2</v>
      </c>
      <c r="J31" s="16">
        <v>0.61299999999999999</v>
      </c>
      <c r="K31" s="7"/>
      <c r="L31" s="7"/>
    </row>
    <row r="32" spans="1:12" ht="33" x14ac:dyDescent="0.25">
      <c r="A32" s="11">
        <v>13</v>
      </c>
      <c r="B32" s="12" t="s">
        <v>146</v>
      </c>
      <c r="C32" s="13" t="s">
        <v>147</v>
      </c>
      <c r="D32" s="14" t="s">
        <v>176</v>
      </c>
      <c r="E32" s="15">
        <v>43342</v>
      </c>
      <c r="F32" s="16">
        <v>5.0519999999999996</v>
      </c>
      <c r="G32" s="16" t="s">
        <v>31</v>
      </c>
      <c r="H32" s="16" t="s">
        <v>31</v>
      </c>
      <c r="I32" s="16">
        <v>5.0519999999999996</v>
      </c>
      <c r="J32" s="16">
        <v>140.86000000000001</v>
      </c>
      <c r="K32" s="7"/>
      <c r="L32" s="7"/>
    </row>
    <row r="33" spans="1:12" ht="16.5" x14ac:dyDescent="0.25">
      <c r="A33" s="11">
        <v>14</v>
      </c>
      <c r="B33" s="12" t="s">
        <v>79</v>
      </c>
      <c r="C33" s="13" t="s">
        <v>80</v>
      </c>
      <c r="D33" s="14" t="s">
        <v>177</v>
      </c>
      <c r="E33" s="15">
        <v>43347</v>
      </c>
      <c r="F33" s="16">
        <v>5.0000000000000001E-3</v>
      </c>
      <c r="G33" s="16" t="s">
        <v>31</v>
      </c>
      <c r="H33" s="16" t="s">
        <v>31</v>
      </c>
      <c r="I33" s="16">
        <v>5.0000000000000001E-3</v>
      </c>
      <c r="J33" s="16">
        <v>0.13900000000000001</v>
      </c>
      <c r="K33" s="7"/>
      <c r="L33" s="7"/>
    </row>
    <row r="34" spans="1:12" ht="16.5" x14ac:dyDescent="0.25">
      <c r="A34" s="11">
        <v>15</v>
      </c>
      <c r="B34" s="12" t="s">
        <v>59</v>
      </c>
      <c r="C34" s="13" t="s">
        <v>60</v>
      </c>
      <c r="D34" s="14" t="s">
        <v>178</v>
      </c>
      <c r="E34" s="15">
        <v>43343</v>
      </c>
      <c r="F34" s="16">
        <v>3.4870000000000001</v>
      </c>
      <c r="G34" s="16" t="s">
        <v>31</v>
      </c>
      <c r="H34" s="16" t="s">
        <v>31</v>
      </c>
      <c r="I34" s="16">
        <v>3.4870000000000001</v>
      </c>
      <c r="J34" s="16">
        <v>97.224999999999994</v>
      </c>
      <c r="K34" s="7"/>
      <c r="L34" s="7"/>
    </row>
    <row r="35" spans="1:12" ht="16.5" x14ac:dyDescent="0.25">
      <c r="A35" s="11">
        <v>16</v>
      </c>
      <c r="B35" s="12" t="s">
        <v>179</v>
      </c>
      <c r="C35" s="13" t="s">
        <v>180</v>
      </c>
      <c r="D35" s="14" t="s">
        <v>181</v>
      </c>
      <c r="E35" s="15">
        <v>43347</v>
      </c>
      <c r="F35" s="16">
        <v>0.51600000000000001</v>
      </c>
      <c r="G35" s="16" t="s">
        <v>31</v>
      </c>
      <c r="H35" s="16" t="s">
        <v>31</v>
      </c>
      <c r="I35" s="16">
        <v>0.51600000000000001</v>
      </c>
      <c r="J35" s="16">
        <v>14.387</v>
      </c>
      <c r="K35" s="7"/>
      <c r="L35" s="7"/>
    </row>
    <row r="36" spans="1:12" ht="16.5" x14ac:dyDescent="0.25">
      <c r="A36" s="11">
        <v>17</v>
      </c>
      <c r="B36" s="12" t="s">
        <v>135</v>
      </c>
      <c r="C36" s="13" t="s">
        <v>136</v>
      </c>
      <c r="D36" s="14" t="s">
        <v>182</v>
      </c>
      <c r="E36" s="15">
        <v>43341</v>
      </c>
      <c r="F36" s="16">
        <v>1.1140000000000001</v>
      </c>
      <c r="G36" s="16" t="s">
        <v>31</v>
      </c>
      <c r="H36" s="16" t="s">
        <v>31</v>
      </c>
      <c r="I36" s="16">
        <v>1.1140000000000001</v>
      </c>
      <c r="J36" s="16">
        <v>31.061</v>
      </c>
      <c r="K36" s="7"/>
      <c r="L36" s="7"/>
    </row>
    <row r="37" spans="1:12" ht="16.5" x14ac:dyDescent="0.25">
      <c r="A37" s="11">
        <v>18</v>
      </c>
      <c r="B37" s="12" t="s">
        <v>75</v>
      </c>
      <c r="C37" s="13" t="s">
        <v>76</v>
      </c>
      <c r="D37" s="14" t="s">
        <v>183</v>
      </c>
      <c r="E37" s="15">
        <v>43347</v>
      </c>
      <c r="F37" s="16">
        <v>0.56999999999999995</v>
      </c>
      <c r="G37" s="16" t="s">
        <v>31</v>
      </c>
      <c r="H37" s="16" t="s">
        <v>31</v>
      </c>
      <c r="I37" s="16">
        <v>0.56999999999999995</v>
      </c>
      <c r="J37" s="16">
        <v>15.893000000000001</v>
      </c>
      <c r="K37" s="7"/>
      <c r="L37" s="7"/>
    </row>
    <row r="38" spans="1:12" ht="16.5" x14ac:dyDescent="0.25">
      <c r="A38" s="11">
        <v>19</v>
      </c>
      <c r="B38" s="12" t="s">
        <v>88</v>
      </c>
      <c r="C38" s="13" t="s">
        <v>89</v>
      </c>
      <c r="D38" s="14" t="s">
        <v>184</v>
      </c>
      <c r="E38" s="15">
        <v>43347</v>
      </c>
      <c r="F38" s="16">
        <v>7.6989999999999998</v>
      </c>
      <c r="G38" s="16" t="s">
        <v>31</v>
      </c>
      <c r="H38" s="16" t="s">
        <v>31</v>
      </c>
      <c r="I38" s="16">
        <v>7.6989999999999998</v>
      </c>
      <c r="J38" s="16">
        <v>214.66399999999999</v>
      </c>
      <c r="K38" s="7"/>
      <c r="L38" s="7"/>
    </row>
    <row r="39" spans="1:12" ht="16.5" x14ac:dyDescent="0.25">
      <c r="A39" s="11">
        <v>20</v>
      </c>
      <c r="B39" s="12" t="s">
        <v>185</v>
      </c>
      <c r="C39" s="13" t="s">
        <v>186</v>
      </c>
      <c r="D39" s="14" t="s">
        <v>187</v>
      </c>
      <c r="E39" s="15">
        <v>43347</v>
      </c>
      <c r="F39" s="16">
        <v>17.707000000000001</v>
      </c>
      <c r="G39" s="16" t="s">
        <v>31</v>
      </c>
      <c r="H39" s="16" t="s">
        <v>31</v>
      </c>
      <c r="I39" s="16">
        <v>17.707000000000001</v>
      </c>
      <c r="J39" s="18">
        <f>493.707-0.001</f>
        <v>493.70600000000002</v>
      </c>
      <c r="K39" s="7"/>
      <c r="L39" s="7"/>
    </row>
    <row r="40" spans="1:12" ht="16.5" x14ac:dyDescent="0.25">
      <c r="A40" s="11">
        <v>21</v>
      </c>
      <c r="B40" s="12" t="s">
        <v>142</v>
      </c>
      <c r="C40" s="13" t="s">
        <v>143</v>
      </c>
      <c r="D40" s="14" t="s">
        <v>188</v>
      </c>
      <c r="E40" s="15">
        <v>43341</v>
      </c>
      <c r="F40" s="16">
        <v>0.621</v>
      </c>
      <c r="G40" s="16" t="s">
        <v>31</v>
      </c>
      <c r="H40" s="16" t="s">
        <v>31</v>
      </c>
      <c r="I40" s="16">
        <v>0.621</v>
      </c>
      <c r="J40" s="16">
        <v>17.315000000000001</v>
      </c>
      <c r="K40" s="7"/>
      <c r="L40" s="7"/>
    </row>
    <row r="41" spans="1:12" ht="16.5" x14ac:dyDescent="0.25">
      <c r="A41" s="11">
        <v>22</v>
      </c>
      <c r="B41" s="12" t="s">
        <v>53</v>
      </c>
      <c r="C41" s="13" t="s">
        <v>54</v>
      </c>
      <c r="D41" s="14" t="s">
        <v>189</v>
      </c>
      <c r="E41" s="15">
        <v>43341</v>
      </c>
      <c r="F41" s="16">
        <v>0.42899999999999999</v>
      </c>
      <c r="G41" s="16" t="s">
        <v>31</v>
      </c>
      <c r="H41" s="16" t="s">
        <v>31</v>
      </c>
      <c r="I41" s="16">
        <v>0.42899999999999999</v>
      </c>
      <c r="J41" s="16">
        <v>11.961</v>
      </c>
      <c r="K41" s="7"/>
      <c r="L41" s="7"/>
    </row>
    <row r="42" spans="1:12" ht="16.5" x14ac:dyDescent="0.25">
      <c r="A42" s="11">
        <v>23</v>
      </c>
      <c r="B42" s="12" t="s">
        <v>82</v>
      </c>
      <c r="C42" s="13" t="s">
        <v>83</v>
      </c>
      <c r="D42" s="14" t="s">
        <v>190</v>
      </c>
      <c r="E42" s="15">
        <v>43347</v>
      </c>
      <c r="F42" s="16">
        <v>7.0129999999999999</v>
      </c>
      <c r="G42" s="16" t="s">
        <v>31</v>
      </c>
      <c r="H42" s="16" t="s">
        <v>31</v>
      </c>
      <c r="I42" s="16">
        <v>7.0129999999999999</v>
      </c>
      <c r="J42" s="16">
        <v>195.53700000000001</v>
      </c>
      <c r="K42" s="7"/>
      <c r="L42" s="7"/>
    </row>
    <row r="43" spans="1:12" ht="16.5" x14ac:dyDescent="0.25">
      <c r="A43" s="11"/>
      <c r="B43" s="12"/>
      <c r="C43" s="13"/>
      <c r="D43" s="14"/>
      <c r="E43" s="15"/>
      <c r="F43" s="16">
        <v>100</v>
      </c>
      <c r="G43" s="16">
        <v>0.39400000000000002</v>
      </c>
      <c r="H43" s="16">
        <v>13.183</v>
      </c>
      <c r="I43" s="16">
        <v>99.605999999999995</v>
      </c>
      <c r="J43" s="16">
        <f>SUM(J20:J42)</f>
        <v>2777.2169999999996</v>
      </c>
      <c r="K43" s="20">
        <f>H43+J43</f>
        <v>2790.3999999999996</v>
      </c>
      <c r="L43" s="7"/>
    </row>
    <row r="44" spans="1:12" ht="16.5" x14ac:dyDescent="0.25">
      <c r="A44" s="11"/>
      <c r="B44" s="12" t="s">
        <v>65</v>
      </c>
      <c r="C44" s="13"/>
      <c r="D44" s="14"/>
      <c r="E44" s="15"/>
      <c r="F44" s="16"/>
      <c r="G44" s="16" t="s">
        <v>31</v>
      </c>
      <c r="H44" s="16"/>
      <c r="I44" s="16" t="s">
        <v>31</v>
      </c>
      <c r="J44" s="16">
        <v>2790.4019999999996</v>
      </c>
      <c r="K44" s="7"/>
      <c r="L44" s="7"/>
    </row>
    <row r="45" spans="1:12" ht="16.5" x14ac:dyDescent="0.25">
      <c r="A45" s="11"/>
      <c r="B45" s="12" t="s">
        <v>66</v>
      </c>
      <c r="C45" s="13"/>
      <c r="D45" s="14"/>
      <c r="E45" s="15"/>
      <c r="F45" s="16"/>
      <c r="G45" s="16" t="s">
        <v>31</v>
      </c>
      <c r="H45" s="16"/>
      <c r="I45" s="16" t="s">
        <v>31</v>
      </c>
      <c r="J45" s="19">
        <v>2790.4</v>
      </c>
      <c r="K45" s="7"/>
      <c r="L45" s="7"/>
    </row>
    <row r="46" spans="1:12" ht="16.5" x14ac:dyDescent="0.25">
      <c r="A46" s="11"/>
      <c r="B46" s="12"/>
      <c r="C46" s="13"/>
      <c r="D46" s="14"/>
      <c r="E46" s="15"/>
      <c r="F46" s="16"/>
      <c r="G46" s="16"/>
      <c r="H46" s="16"/>
      <c r="I46" s="16"/>
      <c r="J46" s="16">
        <f>J45-J44</f>
        <v>-1.9999999994979589E-3</v>
      </c>
      <c r="K46" s="7"/>
      <c r="L46" s="7"/>
    </row>
    <row r="47" spans="1:12" ht="90.95" customHeight="1" x14ac:dyDescent="0.25">
      <c r="A47" s="11"/>
      <c r="B47" s="28" t="s">
        <v>191</v>
      </c>
      <c r="C47" s="29"/>
      <c r="D47" s="29"/>
      <c r="E47" s="29"/>
      <c r="F47" s="29"/>
      <c r="G47" s="29"/>
      <c r="H47" s="29"/>
      <c r="I47" s="29"/>
      <c r="J47" s="30"/>
      <c r="K47" s="7"/>
      <c r="L47" s="7"/>
    </row>
  </sheetData>
  <mergeCells count="21">
    <mergeCell ref="B47:J47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topLeftCell="A20" zoomScale="66" zoomScaleNormal="66" zoomScaleSheetLayoutView="100" workbookViewId="0">
      <selection activeCell="J36" sqref="J36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192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193</v>
      </c>
      <c r="C20" s="13" t="s">
        <v>194</v>
      </c>
      <c r="D20" s="14" t="s">
        <v>195</v>
      </c>
      <c r="E20" s="15">
        <v>43347</v>
      </c>
      <c r="F20" s="16">
        <v>0.91900000000000004</v>
      </c>
      <c r="G20" s="16">
        <v>0.91900000000000004</v>
      </c>
      <c r="H20" s="16">
        <v>1.571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196</v>
      </c>
      <c r="C21" s="13" t="s">
        <v>197</v>
      </c>
      <c r="D21" s="14" t="s">
        <v>198</v>
      </c>
      <c r="E21" s="15">
        <v>43349</v>
      </c>
      <c r="F21" s="16">
        <v>0.188</v>
      </c>
      <c r="G21" s="16" t="s">
        <v>31</v>
      </c>
      <c r="H21" s="16" t="s">
        <v>31</v>
      </c>
      <c r="I21" s="16">
        <v>0.188</v>
      </c>
      <c r="J21" s="16">
        <v>0.26800000000000002</v>
      </c>
      <c r="K21" s="7"/>
      <c r="L21" s="7"/>
    </row>
    <row r="22" spans="1:12" ht="16.5" x14ac:dyDescent="0.25">
      <c r="A22" s="11">
        <v>3</v>
      </c>
      <c r="B22" s="12" t="s">
        <v>142</v>
      </c>
      <c r="C22" s="13" t="s">
        <v>143</v>
      </c>
      <c r="D22" s="14" t="s">
        <v>199</v>
      </c>
      <c r="E22" s="15">
        <v>43341</v>
      </c>
      <c r="F22" s="16">
        <v>3.7490000000000001</v>
      </c>
      <c r="G22" s="16" t="s">
        <v>31</v>
      </c>
      <c r="H22" s="16" t="s">
        <v>31</v>
      </c>
      <c r="I22" s="16">
        <v>3.7490000000000001</v>
      </c>
      <c r="J22" s="16">
        <v>5.3410000000000002</v>
      </c>
      <c r="K22" s="7"/>
      <c r="L22" s="7"/>
    </row>
    <row r="23" spans="1:12" ht="16.5" x14ac:dyDescent="0.25">
      <c r="A23" s="11">
        <v>4</v>
      </c>
      <c r="B23" s="12" t="s">
        <v>179</v>
      </c>
      <c r="C23" s="13" t="s">
        <v>180</v>
      </c>
      <c r="D23" s="14" t="s">
        <v>200</v>
      </c>
      <c r="E23" s="15">
        <v>43347</v>
      </c>
      <c r="F23" s="16">
        <v>1.0860000000000001</v>
      </c>
      <c r="G23" s="16">
        <v>1.0860000000000001</v>
      </c>
      <c r="H23" s="16">
        <v>1.857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201</v>
      </c>
      <c r="C24" s="13" t="s">
        <v>202</v>
      </c>
      <c r="D24" s="14" t="s">
        <v>203</v>
      </c>
      <c r="E24" s="15">
        <v>43341</v>
      </c>
      <c r="F24" s="16">
        <v>0.16900000000000001</v>
      </c>
      <c r="G24" s="16" t="s">
        <v>31</v>
      </c>
      <c r="H24" s="16" t="s">
        <v>31</v>
      </c>
      <c r="I24" s="16">
        <v>0.16900000000000001</v>
      </c>
      <c r="J24" s="16">
        <v>0.24099999999999999</v>
      </c>
      <c r="K24" s="7"/>
      <c r="L24" s="7"/>
    </row>
    <row r="25" spans="1:12" ht="16.5" x14ac:dyDescent="0.25">
      <c r="A25" s="11">
        <v>6</v>
      </c>
      <c r="B25" s="12" t="s">
        <v>204</v>
      </c>
      <c r="C25" s="13" t="s">
        <v>205</v>
      </c>
      <c r="D25" s="14" t="s">
        <v>206</v>
      </c>
      <c r="E25" s="15">
        <v>43347</v>
      </c>
      <c r="F25" s="16">
        <v>0.46800000000000003</v>
      </c>
      <c r="G25" s="16">
        <v>0.46800000000000003</v>
      </c>
      <c r="H25" s="16">
        <v>0.8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207</v>
      </c>
      <c r="C26" s="13" t="s">
        <v>208</v>
      </c>
      <c r="D26" s="14" t="s">
        <v>209</v>
      </c>
      <c r="E26" s="15">
        <v>43347</v>
      </c>
      <c r="F26" s="16">
        <v>4.2359999999999998</v>
      </c>
      <c r="G26" s="16">
        <v>4.2359999999999998</v>
      </c>
      <c r="H26" s="16">
        <v>7.242</v>
      </c>
      <c r="I26" s="16" t="s">
        <v>31</v>
      </c>
      <c r="J26" s="16" t="s">
        <v>31</v>
      </c>
      <c r="K26" s="7"/>
      <c r="L26" s="7"/>
    </row>
    <row r="27" spans="1:12" ht="33" x14ac:dyDescent="0.25">
      <c r="A27" s="11">
        <v>8</v>
      </c>
      <c r="B27" s="12" t="s">
        <v>146</v>
      </c>
      <c r="C27" s="13" t="s">
        <v>147</v>
      </c>
      <c r="D27" s="14" t="s">
        <v>210</v>
      </c>
      <c r="E27" s="15">
        <v>43342</v>
      </c>
      <c r="F27" s="16">
        <v>18.437000000000001</v>
      </c>
      <c r="G27" s="16" t="s">
        <v>31</v>
      </c>
      <c r="H27" s="16" t="s">
        <v>31</v>
      </c>
      <c r="I27" s="16">
        <v>18.437000000000001</v>
      </c>
      <c r="J27" s="16">
        <v>26.265999999999998</v>
      </c>
      <c r="K27" s="7"/>
      <c r="L27" s="7"/>
    </row>
    <row r="28" spans="1:12" ht="16.5" x14ac:dyDescent="0.25">
      <c r="A28" s="11">
        <v>9</v>
      </c>
      <c r="B28" s="12" t="s">
        <v>211</v>
      </c>
      <c r="C28" s="13" t="s">
        <v>212</v>
      </c>
      <c r="D28" s="14" t="s">
        <v>213</v>
      </c>
      <c r="E28" s="15">
        <v>43347</v>
      </c>
      <c r="F28" s="16">
        <v>0.70899999999999996</v>
      </c>
      <c r="G28" s="16" t="s">
        <v>31</v>
      </c>
      <c r="H28" s="16" t="s">
        <v>31</v>
      </c>
      <c r="I28" s="16">
        <v>0.70899999999999996</v>
      </c>
      <c r="J28" s="16">
        <v>1.01</v>
      </c>
      <c r="K28" s="7"/>
      <c r="L28" s="7"/>
    </row>
    <row r="29" spans="1:12" ht="16.5" x14ac:dyDescent="0.25">
      <c r="A29" s="11">
        <v>10</v>
      </c>
      <c r="B29" s="12" t="s">
        <v>214</v>
      </c>
      <c r="C29" s="13" t="s">
        <v>215</v>
      </c>
      <c r="D29" s="14" t="s">
        <v>216</v>
      </c>
      <c r="E29" s="15">
        <v>43347</v>
      </c>
      <c r="F29" s="16">
        <v>1.298</v>
      </c>
      <c r="G29" s="16">
        <v>1.298</v>
      </c>
      <c r="H29" s="16">
        <v>2.2189999999999999</v>
      </c>
      <c r="I29" s="16" t="s">
        <v>31</v>
      </c>
      <c r="J29" s="16" t="s">
        <v>31</v>
      </c>
      <c r="K29" s="7"/>
      <c r="L29" s="7"/>
    </row>
    <row r="30" spans="1:12" ht="16.5" x14ac:dyDescent="0.25">
      <c r="A30" s="11">
        <v>11</v>
      </c>
      <c r="B30" s="12" t="s">
        <v>217</v>
      </c>
      <c r="C30" s="13" t="s">
        <v>218</v>
      </c>
      <c r="D30" s="14" t="s">
        <v>219</v>
      </c>
      <c r="E30" s="15">
        <v>43347</v>
      </c>
      <c r="F30" s="16">
        <v>16.318999999999999</v>
      </c>
      <c r="G30" s="16">
        <v>16.318999999999999</v>
      </c>
      <c r="H30" s="16">
        <v>27.898</v>
      </c>
      <c r="I30" s="16" t="s">
        <v>31</v>
      </c>
      <c r="J30" s="16" t="s">
        <v>31</v>
      </c>
      <c r="K30" s="7"/>
      <c r="L30" s="7"/>
    </row>
    <row r="31" spans="1:12" ht="16.5" x14ac:dyDescent="0.25">
      <c r="A31" s="11">
        <v>12</v>
      </c>
      <c r="B31" s="12" t="s">
        <v>94</v>
      </c>
      <c r="C31" s="13" t="s">
        <v>95</v>
      </c>
      <c r="D31" s="14" t="s">
        <v>220</v>
      </c>
      <c r="E31" s="15">
        <v>43326</v>
      </c>
      <c r="F31" s="16">
        <v>14.106999999999999</v>
      </c>
      <c r="G31" s="16" t="s">
        <v>31</v>
      </c>
      <c r="H31" s="16" t="s">
        <v>31</v>
      </c>
      <c r="I31" s="16">
        <v>14.106999999999999</v>
      </c>
      <c r="J31" s="16">
        <v>20.097000000000001</v>
      </c>
      <c r="K31" s="7"/>
      <c r="L31" s="7"/>
    </row>
    <row r="32" spans="1:12" ht="16.5" x14ac:dyDescent="0.25">
      <c r="A32" s="11">
        <v>13</v>
      </c>
      <c r="B32" s="12" t="s">
        <v>79</v>
      </c>
      <c r="C32" s="13" t="s">
        <v>80</v>
      </c>
      <c r="D32" s="14" t="s">
        <v>221</v>
      </c>
      <c r="E32" s="15">
        <v>43347</v>
      </c>
      <c r="F32" s="16">
        <v>38.029000000000003</v>
      </c>
      <c r="G32" s="16" t="s">
        <v>31</v>
      </c>
      <c r="H32" s="16" t="s">
        <v>31</v>
      </c>
      <c r="I32" s="16">
        <v>38.029000000000003</v>
      </c>
      <c r="J32" s="18">
        <f>54.176-0.001</f>
        <v>54.175000000000004</v>
      </c>
      <c r="K32" s="7"/>
      <c r="L32" s="7"/>
    </row>
    <row r="33" spans="1:12" ht="33" x14ac:dyDescent="0.25">
      <c r="A33" s="11">
        <v>14</v>
      </c>
      <c r="B33" s="12" t="s">
        <v>107</v>
      </c>
      <c r="C33" s="13"/>
      <c r="D33" s="14"/>
      <c r="E33" s="15"/>
      <c r="F33" s="16">
        <v>0.28600000000000136</v>
      </c>
      <c r="G33" s="16" t="s">
        <v>31</v>
      </c>
      <c r="H33" s="16" t="s">
        <v>31</v>
      </c>
      <c r="I33" s="16">
        <v>0.28600000000000136</v>
      </c>
      <c r="J33" s="16">
        <v>0.40699999999999997</v>
      </c>
      <c r="K33" s="7"/>
      <c r="L33" s="7"/>
    </row>
    <row r="34" spans="1:12" ht="16.5" x14ac:dyDescent="0.25">
      <c r="A34" s="11"/>
      <c r="B34" s="12"/>
      <c r="C34" s="13"/>
      <c r="D34" s="14"/>
      <c r="E34" s="15"/>
      <c r="F34" s="16">
        <v>100</v>
      </c>
      <c r="G34" s="16">
        <v>24.325999999999997</v>
      </c>
      <c r="H34" s="16">
        <f>SUM(H20:H33)</f>
        <v>41.586999999999996</v>
      </c>
      <c r="I34" s="16">
        <v>75.674000000000007</v>
      </c>
      <c r="J34" s="16">
        <f>SUM(J21:J33)</f>
        <v>107.80499999999999</v>
      </c>
      <c r="K34" s="20">
        <f>H34+J34</f>
        <v>149.392</v>
      </c>
      <c r="L34" s="7"/>
    </row>
    <row r="35" spans="1:12" ht="16.5" x14ac:dyDescent="0.25">
      <c r="A35" s="11"/>
      <c r="B35" s="12" t="s">
        <v>65</v>
      </c>
      <c r="C35" s="13"/>
      <c r="D35" s="14"/>
      <c r="E35" s="15"/>
      <c r="F35" s="16"/>
      <c r="G35" s="16" t="s">
        <v>31</v>
      </c>
      <c r="H35" s="16"/>
      <c r="I35" s="16" t="s">
        <v>31</v>
      </c>
      <c r="J35" s="16">
        <v>149.393</v>
      </c>
      <c r="K35" s="7"/>
      <c r="L35" s="7"/>
    </row>
    <row r="36" spans="1:12" ht="16.5" x14ac:dyDescent="0.25">
      <c r="A36" s="11"/>
      <c r="B36" s="12" t="s">
        <v>66</v>
      </c>
      <c r="C36" s="13"/>
      <c r="D36" s="14"/>
      <c r="E36" s="15"/>
      <c r="F36" s="16"/>
      <c r="G36" s="16" t="s">
        <v>31</v>
      </c>
      <c r="H36" s="16"/>
      <c r="I36" s="16" t="s">
        <v>31</v>
      </c>
      <c r="J36" s="19">
        <v>149.392</v>
      </c>
      <c r="K36" s="7"/>
      <c r="L36" s="7"/>
    </row>
    <row r="37" spans="1:12" ht="16.5" x14ac:dyDescent="0.25">
      <c r="A37" s="11"/>
      <c r="B37" s="12"/>
      <c r="C37" s="13"/>
      <c r="D37" s="14"/>
      <c r="E37" s="15"/>
      <c r="F37" s="16"/>
      <c r="G37" s="16"/>
      <c r="H37" s="16"/>
      <c r="I37" s="16"/>
      <c r="J37" s="16">
        <f>J36-J35</f>
        <v>-1.0000000000047748E-3</v>
      </c>
      <c r="K37" s="7"/>
      <c r="L37" s="7"/>
    </row>
    <row r="38" spans="1:12" ht="90.95" customHeight="1" x14ac:dyDescent="0.25">
      <c r="A38" s="11"/>
      <c r="B38" s="28" t="s">
        <v>222</v>
      </c>
      <c r="C38" s="29"/>
      <c r="D38" s="29"/>
      <c r="E38" s="29"/>
      <c r="F38" s="29"/>
      <c r="G38" s="29"/>
      <c r="H38" s="29"/>
      <c r="I38" s="29"/>
      <c r="J38" s="30"/>
      <c r="K38" s="7"/>
      <c r="L38" s="7"/>
    </row>
  </sheetData>
  <mergeCells count="21">
    <mergeCell ref="B38:J38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opLeftCell="A18" zoomScale="71" zoomScaleNormal="71" zoomScaleSheetLayoutView="100" workbookViewId="0">
      <selection activeCell="J27" sqref="J2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223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103</v>
      </c>
      <c r="C20" s="13" t="s">
        <v>104</v>
      </c>
      <c r="D20" s="14" t="s">
        <v>224</v>
      </c>
      <c r="E20" s="15">
        <v>43343</v>
      </c>
      <c r="F20" s="16">
        <v>0.99299999999999999</v>
      </c>
      <c r="G20" s="16" t="s">
        <v>31</v>
      </c>
      <c r="H20" s="16" t="s">
        <v>31</v>
      </c>
      <c r="I20" s="16">
        <v>0.99299999999999999</v>
      </c>
      <c r="J20" s="16">
        <v>0.36099999999999999</v>
      </c>
      <c r="K20" s="7"/>
      <c r="L20" s="7"/>
    </row>
    <row r="21" spans="1:12" ht="16.5" x14ac:dyDescent="0.25">
      <c r="A21" s="11">
        <v>2</v>
      </c>
      <c r="B21" s="12" t="s">
        <v>225</v>
      </c>
      <c r="C21" s="13" t="s">
        <v>226</v>
      </c>
      <c r="D21" s="14" t="s">
        <v>227</v>
      </c>
      <c r="E21" s="15">
        <v>43342</v>
      </c>
      <c r="F21" s="16">
        <v>0.84699999999999998</v>
      </c>
      <c r="G21" s="16">
        <v>0.84699999999999998</v>
      </c>
      <c r="H21" s="16">
        <v>0.37</v>
      </c>
      <c r="I21" s="16" t="s">
        <v>31</v>
      </c>
      <c r="J21" s="16" t="s">
        <v>31</v>
      </c>
      <c r="K21" s="7"/>
      <c r="L21" s="7"/>
    </row>
    <row r="22" spans="1:12" ht="16.5" x14ac:dyDescent="0.25">
      <c r="A22" s="11">
        <v>3</v>
      </c>
      <c r="B22" s="12" t="s">
        <v>164</v>
      </c>
      <c r="C22" s="13" t="s">
        <v>165</v>
      </c>
      <c r="D22" s="14" t="s">
        <v>228</v>
      </c>
      <c r="E22" s="15">
        <v>43350</v>
      </c>
      <c r="F22" s="16">
        <v>15.929</v>
      </c>
      <c r="G22" s="16" t="s">
        <v>31</v>
      </c>
      <c r="H22" s="16" t="s">
        <v>31</v>
      </c>
      <c r="I22" s="16">
        <v>15.929</v>
      </c>
      <c r="J22" s="16">
        <v>5.7919999999999998</v>
      </c>
      <c r="K22" s="7"/>
      <c r="L22" s="7"/>
    </row>
    <row r="23" spans="1:12" ht="16.5" x14ac:dyDescent="0.25">
      <c r="A23" s="11">
        <v>4</v>
      </c>
      <c r="B23" s="12" t="s">
        <v>229</v>
      </c>
      <c r="C23" s="13" t="s">
        <v>230</v>
      </c>
      <c r="D23" s="14" t="s">
        <v>231</v>
      </c>
      <c r="E23" s="15">
        <v>43341</v>
      </c>
      <c r="F23" s="16">
        <v>3.23</v>
      </c>
      <c r="G23" s="16">
        <v>3.23</v>
      </c>
      <c r="H23" s="16">
        <v>1.409</v>
      </c>
      <c r="I23" s="16" t="s">
        <v>31</v>
      </c>
      <c r="J23" s="16" t="s">
        <v>31</v>
      </c>
      <c r="K23" s="7"/>
      <c r="L23" s="7"/>
    </row>
    <row r="24" spans="1:12" ht="16.5" x14ac:dyDescent="0.25">
      <c r="A24" s="11">
        <v>5</v>
      </c>
      <c r="B24" s="12" t="s">
        <v>82</v>
      </c>
      <c r="C24" s="13" t="s">
        <v>83</v>
      </c>
      <c r="D24" s="14" t="s">
        <v>232</v>
      </c>
      <c r="E24" s="15">
        <v>43343</v>
      </c>
      <c r="F24" s="16">
        <v>12.510999999999999</v>
      </c>
      <c r="G24" s="16" t="s">
        <v>31</v>
      </c>
      <c r="H24" s="16" t="s">
        <v>31</v>
      </c>
      <c r="I24" s="16">
        <v>12.510999999999999</v>
      </c>
      <c r="J24" s="16">
        <v>4.5490000000000004</v>
      </c>
      <c r="K24" s="7"/>
      <c r="L24" s="7"/>
    </row>
    <row r="25" spans="1:12" ht="16.5" x14ac:dyDescent="0.25">
      <c r="A25" s="11">
        <v>6</v>
      </c>
      <c r="B25" s="12" t="s">
        <v>56</v>
      </c>
      <c r="C25" s="13" t="s">
        <v>57</v>
      </c>
      <c r="D25" s="14" t="s">
        <v>233</v>
      </c>
      <c r="E25" s="15">
        <v>43341</v>
      </c>
      <c r="F25" s="16">
        <v>0.621</v>
      </c>
      <c r="G25" s="16">
        <v>0.621</v>
      </c>
      <c r="H25" s="16">
        <v>0.27100000000000002</v>
      </c>
      <c r="I25" s="16" t="s">
        <v>31</v>
      </c>
      <c r="J25" s="16" t="s">
        <v>31</v>
      </c>
      <c r="K25" s="7"/>
      <c r="L25" s="7"/>
    </row>
    <row r="26" spans="1:12" ht="16.5" x14ac:dyDescent="0.25">
      <c r="A26" s="11">
        <v>7</v>
      </c>
      <c r="B26" s="12" t="s">
        <v>79</v>
      </c>
      <c r="C26" s="13" t="s">
        <v>80</v>
      </c>
      <c r="D26" s="14" t="s">
        <v>234</v>
      </c>
      <c r="E26" s="15">
        <v>43343</v>
      </c>
      <c r="F26" s="16">
        <v>39.747999999999998</v>
      </c>
      <c r="G26" s="16" t="s">
        <v>31</v>
      </c>
      <c r="H26" s="16" t="s">
        <v>31</v>
      </c>
      <c r="I26" s="16">
        <v>39.747999999999998</v>
      </c>
      <c r="J26" s="18">
        <f>14.452-0.001</f>
        <v>14.451000000000001</v>
      </c>
      <c r="K26" s="7"/>
      <c r="L26" s="7"/>
    </row>
    <row r="27" spans="1:12" ht="33" x14ac:dyDescent="0.25">
      <c r="A27" s="11">
        <v>8</v>
      </c>
      <c r="B27" s="12" t="s">
        <v>107</v>
      </c>
      <c r="C27" s="13"/>
      <c r="D27" s="14"/>
      <c r="E27" s="15"/>
      <c r="F27" s="16">
        <v>26.120999999999995</v>
      </c>
      <c r="G27" s="16" t="s">
        <v>31</v>
      </c>
      <c r="H27" s="16" t="s">
        <v>31</v>
      </c>
      <c r="I27" s="16">
        <v>26.120999999999995</v>
      </c>
      <c r="J27" s="16">
        <v>9.4969999999999999</v>
      </c>
      <c r="K27" s="7"/>
      <c r="L27" s="7"/>
    </row>
    <row r="28" spans="1:12" ht="16.5" x14ac:dyDescent="0.25">
      <c r="A28" s="11"/>
      <c r="B28" s="12"/>
      <c r="C28" s="13"/>
      <c r="D28" s="14"/>
      <c r="E28" s="15"/>
      <c r="F28" s="16">
        <v>99.999999999999986</v>
      </c>
      <c r="G28" s="16">
        <v>4.6980000000000004</v>
      </c>
      <c r="H28" s="16">
        <f>SUM(H20:H27)</f>
        <v>2.0499999999999998</v>
      </c>
      <c r="I28" s="16">
        <v>95.301999999999992</v>
      </c>
      <c r="J28" s="16">
        <f>SUM(J20:J27)</f>
        <v>34.65</v>
      </c>
      <c r="K28" s="20">
        <f>H28+J28</f>
        <v>36.699999999999996</v>
      </c>
      <c r="L28" s="7"/>
    </row>
    <row r="29" spans="1:12" ht="16.5" x14ac:dyDescent="0.25">
      <c r="A29" s="11"/>
      <c r="B29" s="12" t="s">
        <v>65</v>
      </c>
      <c r="C29" s="13"/>
      <c r="D29" s="14"/>
      <c r="E29" s="15"/>
      <c r="F29" s="16"/>
      <c r="G29" s="16" t="s">
        <v>31</v>
      </c>
      <c r="H29" s="16"/>
      <c r="I29" s="16" t="s">
        <v>31</v>
      </c>
      <c r="J29" s="16">
        <v>36.700999999999993</v>
      </c>
      <c r="K29" s="7"/>
      <c r="L29" s="7"/>
    </row>
    <row r="30" spans="1:12" ht="16.5" x14ac:dyDescent="0.25">
      <c r="A30" s="11"/>
      <c r="B30" s="12" t="s">
        <v>66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9">
        <v>36.700000000000003</v>
      </c>
      <c r="K30" s="7"/>
      <c r="L30" s="7"/>
    </row>
    <row r="31" spans="1:12" ht="16.5" x14ac:dyDescent="0.25">
      <c r="A31" s="11"/>
      <c r="B31" s="12"/>
      <c r="C31" s="13"/>
      <c r="D31" s="14"/>
      <c r="E31" s="15"/>
      <c r="F31" s="16"/>
      <c r="G31" s="16"/>
      <c r="H31" s="16"/>
      <c r="I31" s="16"/>
      <c r="J31" s="16">
        <f>J30-J29</f>
        <v>-9.9999999999056399E-4</v>
      </c>
      <c r="K31" s="7"/>
      <c r="L31" s="7"/>
    </row>
    <row r="32" spans="1:12" ht="90.95" customHeight="1" x14ac:dyDescent="0.25">
      <c r="A32" s="11"/>
      <c r="B32" s="28" t="s">
        <v>235</v>
      </c>
      <c r="C32" s="29"/>
      <c r="D32" s="29"/>
      <c r="E32" s="29"/>
      <c r="F32" s="29"/>
      <c r="G32" s="29"/>
      <c r="H32" s="29"/>
      <c r="I32" s="29"/>
      <c r="J32" s="30"/>
      <c r="K32" s="7"/>
      <c r="L32" s="7"/>
    </row>
  </sheetData>
  <mergeCells count="21">
    <mergeCell ref="B32:J32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4"/>
  <sheetViews>
    <sheetView topLeftCell="A24" zoomScale="68" zoomScaleNormal="68" zoomScaleSheetLayoutView="100" workbookViewId="0">
      <selection activeCell="B44" sqref="B44:J44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236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33" x14ac:dyDescent="0.25">
      <c r="A20" s="11">
        <v>1</v>
      </c>
      <c r="B20" s="12" t="s">
        <v>237</v>
      </c>
      <c r="C20" s="13" t="s">
        <v>238</v>
      </c>
      <c r="D20" s="14" t="s">
        <v>239</v>
      </c>
      <c r="E20" s="15">
        <v>43341</v>
      </c>
      <c r="F20" s="16">
        <v>0.66900000000000004</v>
      </c>
      <c r="G20" s="16" t="s">
        <v>31</v>
      </c>
      <c r="H20" s="16" t="s">
        <v>31</v>
      </c>
      <c r="I20" s="16">
        <v>0.66900000000000004</v>
      </c>
      <c r="J20" s="16">
        <v>43.676000000000002</v>
      </c>
      <c r="K20" s="7"/>
      <c r="L20" s="7"/>
    </row>
    <row r="21" spans="1:12" ht="16.5" x14ac:dyDescent="0.25">
      <c r="A21" s="11">
        <v>2</v>
      </c>
      <c r="B21" s="12" t="s">
        <v>100</v>
      </c>
      <c r="C21" s="13" t="s">
        <v>101</v>
      </c>
      <c r="D21" s="14" t="s">
        <v>240</v>
      </c>
      <c r="E21" s="15">
        <v>43341</v>
      </c>
      <c r="F21" s="16">
        <v>4.8680000000000003</v>
      </c>
      <c r="G21" s="16" t="s">
        <v>31</v>
      </c>
      <c r="H21" s="16" t="s">
        <v>31</v>
      </c>
      <c r="I21" s="16">
        <v>4.8680000000000003</v>
      </c>
      <c r="J21" s="16">
        <v>317.80700000000002</v>
      </c>
      <c r="K21" s="7"/>
      <c r="L21" s="7"/>
    </row>
    <row r="22" spans="1:12" ht="16.5" x14ac:dyDescent="0.25">
      <c r="A22" s="11">
        <v>3</v>
      </c>
      <c r="B22" s="12" t="s">
        <v>241</v>
      </c>
      <c r="C22" s="13" t="s">
        <v>242</v>
      </c>
      <c r="D22" s="14" t="s">
        <v>243</v>
      </c>
      <c r="E22" s="15">
        <v>43343</v>
      </c>
      <c r="F22" s="16">
        <v>8.9999999999999993E-3</v>
      </c>
      <c r="G22" s="16" t="s">
        <v>31</v>
      </c>
      <c r="H22" s="16" t="s">
        <v>31</v>
      </c>
      <c r="I22" s="16">
        <v>8.9999999999999993E-3</v>
      </c>
      <c r="J22" s="16">
        <v>0.58799999999999997</v>
      </c>
      <c r="K22" s="7"/>
      <c r="L22" s="7"/>
    </row>
    <row r="23" spans="1:12" ht="16.5" x14ac:dyDescent="0.25">
      <c r="A23" s="11">
        <v>4</v>
      </c>
      <c r="B23" s="12" t="s">
        <v>117</v>
      </c>
      <c r="C23" s="13" t="s">
        <v>118</v>
      </c>
      <c r="D23" s="14" t="s">
        <v>244</v>
      </c>
      <c r="E23" s="15">
        <v>43349</v>
      </c>
      <c r="F23" s="16">
        <v>5.6639999999999997</v>
      </c>
      <c r="G23" s="16" t="s">
        <v>31</v>
      </c>
      <c r="H23" s="16" t="s">
        <v>31</v>
      </c>
      <c r="I23" s="16">
        <v>5.6639999999999997</v>
      </c>
      <c r="J23" s="16">
        <v>369.774</v>
      </c>
      <c r="K23" s="7"/>
      <c r="L23" s="7"/>
    </row>
    <row r="24" spans="1:12" ht="16.5" x14ac:dyDescent="0.25">
      <c r="A24" s="11">
        <v>5</v>
      </c>
      <c r="B24" s="12" t="s">
        <v>245</v>
      </c>
      <c r="C24" s="13" t="s">
        <v>246</v>
      </c>
      <c r="D24" s="14" t="s">
        <v>247</v>
      </c>
      <c r="E24" s="15">
        <v>43343</v>
      </c>
      <c r="F24" s="16">
        <v>6.0999999999999999E-2</v>
      </c>
      <c r="G24" s="16" t="s">
        <v>31</v>
      </c>
      <c r="H24" s="16" t="s">
        <v>31</v>
      </c>
      <c r="I24" s="16">
        <v>6.0999999999999999E-2</v>
      </c>
      <c r="J24" s="16">
        <v>3.9820000000000002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248</v>
      </c>
      <c r="E25" s="15">
        <v>43343</v>
      </c>
      <c r="F25" s="16">
        <v>10.122</v>
      </c>
      <c r="G25" s="16" t="s">
        <v>31</v>
      </c>
      <c r="H25" s="16" t="s">
        <v>31</v>
      </c>
      <c r="I25" s="16">
        <v>10.122</v>
      </c>
      <c r="J25" s="16">
        <v>660.81500000000005</v>
      </c>
      <c r="K25" s="7"/>
      <c r="L25" s="7"/>
    </row>
    <row r="26" spans="1:12" ht="16.5" x14ac:dyDescent="0.25">
      <c r="A26" s="11">
        <v>7</v>
      </c>
      <c r="B26" s="12" t="s">
        <v>122</v>
      </c>
      <c r="C26" s="13" t="s">
        <v>123</v>
      </c>
      <c r="D26" s="14" t="s">
        <v>249</v>
      </c>
      <c r="E26" s="15">
        <v>43347</v>
      </c>
      <c r="F26" s="16">
        <v>12.807</v>
      </c>
      <c r="G26" s="16" t="s">
        <v>31</v>
      </c>
      <c r="H26" s="16" t="s">
        <v>31</v>
      </c>
      <c r="I26" s="16">
        <v>12.807</v>
      </c>
      <c r="J26" s="16">
        <v>836.10500000000002</v>
      </c>
      <c r="K26" s="7"/>
      <c r="L26" s="7"/>
    </row>
    <row r="27" spans="1:12" ht="16.5" x14ac:dyDescent="0.25">
      <c r="A27" s="11">
        <v>8</v>
      </c>
      <c r="B27" s="12" t="s">
        <v>85</v>
      </c>
      <c r="C27" s="13" t="s">
        <v>86</v>
      </c>
      <c r="D27" s="14" t="s">
        <v>250</v>
      </c>
      <c r="E27" s="15">
        <v>43341</v>
      </c>
      <c r="F27" s="16">
        <v>2.4660000000000002</v>
      </c>
      <c r="G27" s="16" t="s">
        <v>31</v>
      </c>
      <c r="H27" s="16" t="s">
        <v>31</v>
      </c>
      <c r="I27" s="16">
        <v>2.4660000000000002</v>
      </c>
      <c r="J27" s="16">
        <v>160.99299999999999</v>
      </c>
      <c r="K27" s="7"/>
      <c r="L27" s="7"/>
    </row>
    <row r="28" spans="1:12" ht="16.5" x14ac:dyDescent="0.25">
      <c r="A28" s="11">
        <v>9</v>
      </c>
      <c r="B28" s="12" t="s">
        <v>103</v>
      </c>
      <c r="C28" s="13" t="s">
        <v>104</v>
      </c>
      <c r="D28" s="14" t="s">
        <v>251</v>
      </c>
      <c r="E28" s="15">
        <v>43342</v>
      </c>
      <c r="F28" s="16">
        <v>22.628</v>
      </c>
      <c r="G28" s="16" t="s">
        <v>31</v>
      </c>
      <c r="H28" s="16" t="s">
        <v>31</v>
      </c>
      <c r="I28" s="16">
        <v>22.628</v>
      </c>
      <c r="J28" s="18">
        <f>1477.269+0.001</f>
        <v>1477.27</v>
      </c>
      <c r="K28" s="7"/>
      <c r="L28" s="7"/>
    </row>
    <row r="29" spans="1:12" ht="16.5" x14ac:dyDescent="0.25">
      <c r="A29" s="11">
        <v>10</v>
      </c>
      <c r="B29" s="12" t="s">
        <v>82</v>
      </c>
      <c r="C29" s="13" t="s">
        <v>83</v>
      </c>
      <c r="D29" s="14" t="s">
        <v>252</v>
      </c>
      <c r="E29" s="15">
        <v>43347</v>
      </c>
      <c r="F29" s="16">
        <v>1.5149999999999999</v>
      </c>
      <c r="G29" s="16" t="s">
        <v>31</v>
      </c>
      <c r="H29" s="16" t="s">
        <v>31</v>
      </c>
      <c r="I29" s="16">
        <v>1.5149999999999999</v>
      </c>
      <c r="J29" s="16">
        <v>98.906999999999996</v>
      </c>
      <c r="K29" s="7"/>
      <c r="L29" s="7"/>
    </row>
    <row r="30" spans="1:12" ht="16.5" x14ac:dyDescent="0.25">
      <c r="A30" s="11">
        <v>11</v>
      </c>
      <c r="B30" s="12" t="s">
        <v>131</v>
      </c>
      <c r="C30" s="13" t="s">
        <v>132</v>
      </c>
      <c r="D30" s="14" t="s">
        <v>253</v>
      </c>
      <c r="E30" s="15">
        <v>43341</v>
      </c>
      <c r="F30" s="16">
        <v>1.5249999999999999</v>
      </c>
      <c r="G30" s="16" t="s">
        <v>31</v>
      </c>
      <c r="H30" s="16" t="s">
        <v>31</v>
      </c>
      <c r="I30" s="16">
        <v>1.5249999999999999</v>
      </c>
      <c r="J30" s="16">
        <v>99.56</v>
      </c>
      <c r="K30" s="7"/>
      <c r="L30" s="7"/>
    </row>
    <row r="31" spans="1:12" ht="16.5" x14ac:dyDescent="0.25">
      <c r="A31" s="11">
        <v>12</v>
      </c>
      <c r="B31" s="12" t="s">
        <v>110</v>
      </c>
      <c r="C31" s="13" t="s">
        <v>111</v>
      </c>
      <c r="D31" s="14" t="s">
        <v>254</v>
      </c>
      <c r="E31" s="15">
        <v>43341</v>
      </c>
      <c r="F31" s="16">
        <v>1.6779999999999999</v>
      </c>
      <c r="G31" s="16" t="s">
        <v>31</v>
      </c>
      <c r="H31" s="16" t="s">
        <v>31</v>
      </c>
      <c r="I31" s="16">
        <v>1.6779999999999999</v>
      </c>
      <c r="J31" s="16">
        <v>109.548</v>
      </c>
      <c r="K31" s="7"/>
      <c r="L31" s="7"/>
    </row>
    <row r="32" spans="1:12" ht="16.5" x14ac:dyDescent="0.25">
      <c r="A32" s="11">
        <v>13</v>
      </c>
      <c r="B32" s="12" t="s">
        <v>59</v>
      </c>
      <c r="C32" s="13" t="s">
        <v>60</v>
      </c>
      <c r="D32" s="14" t="s">
        <v>255</v>
      </c>
      <c r="E32" s="15">
        <v>43343</v>
      </c>
      <c r="F32" s="16">
        <v>8.2710000000000008</v>
      </c>
      <c r="G32" s="16" t="s">
        <v>31</v>
      </c>
      <c r="H32" s="16" t="s">
        <v>31</v>
      </c>
      <c r="I32" s="16">
        <v>8.2710000000000008</v>
      </c>
      <c r="J32" s="16">
        <v>539.97199999999998</v>
      </c>
      <c r="K32" s="7"/>
      <c r="L32" s="7"/>
    </row>
    <row r="33" spans="1:12" ht="16.5" x14ac:dyDescent="0.25">
      <c r="A33" s="11">
        <v>14</v>
      </c>
      <c r="B33" s="12" t="s">
        <v>135</v>
      </c>
      <c r="C33" s="13" t="s">
        <v>136</v>
      </c>
      <c r="D33" s="14" t="s">
        <v>256</v>
      </c>
      <c r="E33" s="15">
        <v>43341</v>
      </c>
      <c r="F33" s="16">
        <v>21.056999999999999</v>
      </c>
      <c r="G33" s="16" t="s">
        <v>31</v>
      </c>
      <c r="H33" s="16" t="s">
        <v>31</v>
      </c>
      <c r="I33" s="16">
        <v>21.056999999999999</v>
      </c>
      <c r="J33" s="16">
        <v>1374.7059999999999</v>
      </c>
      <c r="K33" s="7"/>
      <c r="L33" s="7"/>
    </row>
    <row r="34" spans="1:12" ht="16.5" x14ac:dyDescent="0.25">
      <c r="A34" s="11">
        <v>15</v>
      </c>
      <c r="B34" s="12" t="s">
        <v>75</v>
      </c>
      <c r="C34" s="13" t="s">
        <v>76</v>
      </c>
      <c r="D34" s="14" t="s">
        <v>257</v>
      </c>
      <c r="E34" s="15">
        <v>43347</v>
      </c>
      <c r="F34" s="16">
        <v>1.131</v>
      </c>
      <c r="G34" s="16" t="s">
        <v>31</v>
      </c>
      <c r="H34" s="16" t="s">
        <v>31</v>
      </c>
      <c r="I34" s="16">
        <v>1.131</v>
      </c>
      <c r="J34" s="16">
        <v>73.837000000000003</v>
      </c>
      <c r="K34" s="7"/>
      <c r="L34" s="7"/>
    </row>
    <row r="35" spans="1:12" ht="16.5" x14ac:dyDescent="0.25">
      <c r="A35" s="11">
        <v>16</v>
      </c>
      <c r="B35" s="12" t="s">
        <v>138</v>
      </c>
      <c r="C35" s="13" t="s">
        <v>139</v>
      </c>
      <c r="D35" s="14" t="s">
        <v>258</v>
      </c>
      <c r="E35" s="15">
        <v>43347</v>
      </c>
      <c r="F35" s="16">
        <v>1.5269999999999999</v>
      </c>
      <c r="G35" s="21" t="s">
        <v>31</v>
      </c>
      <c r="H35" s="21" t="s">
        <v>31</v>
      </c>
      <c r="I35" s="21" t="s">
        <v>31</v>
      </c>
      <c r="J35" s="16">
        <v>99.69</v>
      </c>
      <c r="K35" s="7"/>
      <c r="L35" s="7"/>
    </row>
    <row r="36" spans="1:12" ht="16.5" x14ac:dyDescent="0.25">
      <c r="A36" s="11">
        <v>17</v>
      </c>
      <c r="B36" s="12" t="s">
        <v>88</v>
      </c>
      <c r="C36" s="13" t="s">
        <v>89</v>
      </c>
      <c r="D36" s="14" t="s">
        <v>259</v>
      </c>
      <c r="E36" s="15">
        <v>43347</v>
      </c>
      <c r="F36" s="16">
        <v>3.552</v>
      </c>
      <c r="G36" s="16" t="s">
        <v>31</v>
      </c>
      <c r="H36" s="16" t="s">
        <v>31</v>
      </c>
      <c r="I36" s="16">
        <v>3.552</v>
      </c>
      <c r="J36" s="16">
        <v>231.892</v>
      </c>
      <c r="K36" s="7"/>
      <c r="L36" s="7"/>
    </row>
    <row r="37" spans="1:12" ht="16.5" x14ac:dyDescent="0.25">
      <c r="A37" s="11">
        <v>18</v>
      </c>
      <c r="B37" s="12" t="s">
        <v>53</v>
      </c>
      <c r="C37" s="13" t="s">
        <v>54</v>
      </c>
      <c r="D37" s="14" t="s">
        <v>260</v>
      </c>
      <c r="E37" s="15">
        <v>43341</v>
      </c>
      <c r="F37" s="16">
        <v>0.33100000000000002</v>
      </c>
      <c r="G37" s="16" t="s">
        <v>31</v>
      </c>
      <c r="H37" s="16" t="s">
        <v>31</v>
      </c>
      <c r="I37" s="16">
        <v>0.33100000000000002</v>
      </c>
      <c r="J37" s="16">
        <v>21.609000000000002</v>
      </c>
      <c r="K37" s="7"/>
      <c r="L37" s="7"/>
    </row>
    <row r="38" spans="1:12" ht="16.5" x14ac:dyDescent="0.25">
      <c r="A38" s="11">
        <v>19</v>
      </c>
      <c r="B38" s="12" t="s">
        <v>142</v>
      </c>
      <c r="C38" s="13" t="s">
        <v>143</v>
      </c>
      <c r="D38" s="14" t="s">
        <v>261</v>
      </c>
      <c r="E38" s="15">
        <v>43341</v>
      </c>
      <c r="F38" s="16">
        <v>0.11799999999999999</v>
      </c>
      <c r="G38" s="16" t="s">
        <v>31</v>
      </c>
      <c r="H38" s="16" t="s">
        <v>31</v>
      </c>
      <c r="I38" s="16">
        <v>0.11799999999999999</v>
      </c>
      <c r="J38" s="16">
        <v>7.7039999999999997</v>
      </c>
      <c r="K38" s="7"/>
      <c r="L38" s="7"/>
    </row>
    <row r="39" spans="1:12" ht="33" x14ac:dyDescent="0.25">
      <c r="A39" s="11">
        <v>20</v>
      </c>
      <c r="B39" s="12" t="s">
        <v>107</v>
      </c>
      <c r="C39" s="13"/>
      <c r="D39" s="14"/>
      <c r="E39" s="15"/>
      <c r="F39" s="16">
        <v>1.0000000000047748E-3</v>
      </c>
      <c r="G39" s="16" t="s">
        <v>31</v>
      </c>
      <c r="H39" s="16" t="s">
        <v>31</v>
      </c>
      <c r="I39" s="16">
        <v>1.0000000000047748E-3</v>
      </c>
      <c r="J39" s="16">
        <v>6.5000000000000002E-2</v>
      </c>
      <c r="K39" s="7"/>
      <c r="L39" s="7"/>
    </row>
    <row r="40" spans="1:12" ht="16.5" x14ac:dyDescent="0.25">
      <c r="A40" s="11"/>
      <c r="B40" s="12"/>
      <c r="C40" s="13"/>
      <c r="D40" s="14"/>
      <c r="E40" s="15"/>
      <c r="F40" s="16">
        <v>100.00000000000001</v>
      </c>
      <c r="G40" s="16" t="s">
        <v>31</v>
      </c>
      <c r="H40" s="16" t="s">
        <v>31</v>
      </c>
      <c r="I40" s="16">
        <v>98.473000000000013</v>
      </c>
      <c r="J40" s="19">
        <f>SUM(J20:J39)</f>
        <v>6528.5</v>
      </c>
      <c r="K40" s="7"/>
      <c r="L40" s="7"/>
    </row>
    <row r="41" spans="1:12" ht="16.5" x14ac:dyDescent="0.25">
      <c r="A41" s="11"/>
      <c r="B41" s="12" t="s">
        <v>65</v>
      </c>
      <c r="C41" s="13"/>
      <c r="D41" s="14"/>
      <c r="E41" s="15"/>
      <c r="F41" s="16"/>
      <c r="G41" s="16" t="s">
        <v>31</v>
      </c>
      <c r="H41" s="16"/>
      <c r="I41" s="16" t="s">
        <v>31</v>
      </c>
      <c r="J41" s="16">
        <v>6528.4989999999998</v>
      </c>
      <c r="K41" s="7"/>
      <c r="L41" s="7"/>
    </row>
    <row r="42" spans="1:12" ht="16.5" x14ac:dyDescent="0.25">
      <c r="A42" s="11"/>
      <c r="B42" s="12" t="s">
        <v>66</v>
      </c>
      <c r="C42" s="13"/>
      <c r="D42" s="14"/>
      <c r="E42" s="15"/>
      <c r="F42" s="16"/>
      <c r="G42" s="16" t="s">
        <v>31</v>
      </c>
      <c r="H42" s="16"/>
      <c r="I42" s="16" t="s">
        <v>31</v>
      </c>
      <c r="J42" s="19">
        <v>6528.5</v>
      </c>
      <c r="K42" s="7"/>
      <c r="L42" s="7"/>
    </row>
    <row r="43" spans="1:12" ht="16.5" x14ac:dyDescent="0.25">
      <c r="A43" s="11"/>
      <c r="B43" s="12"/>
      <c r="C43" s="13"/>
      <c r="D43" s="14"/>
      <c r="E43" s="15"/>
      <c r="F43" s="16"/>
      <c r="G43" s="16"/>
      <c r="H43" s="16"/>
      <c r="I43" s="16"/>
      <c r="J43" s="16">
        <f>J42-J41</f>
        <v>1.0000000002037268E-3</v>
      </c>
      <c r="K43" s="7"/>
      <c r="L43" s="7"/>
    </row>
    <row r="44" spans="1:12" ht="90.95" customHeight="1" x14ac:dyDescent="0.25">
      <c r="A44" s="11"/>
      <c r="B44" s="28" t="s">
        <v>262</v>
      </c>
      <c r="C44" s="29"/>
      <c r="D44" s="29"/>
      <c r="E44" s="29"/>
      <c r="F44" s="29"/>
      <c r="G44" s="29"/>
      <c r="H44" s="29"/>
      <c r="I44" s="29"/>
      <c r="J44" s="30"/>
      <c r="K44" s="7"/>
      <c r="L44" s="7"/>
    </row>
  </sheetData>
  <mergeCells count="21">
    <mergeCell ref="B44:J44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tabSelected="1" view="pageBreakPreview" topLeftCell="A16" zoomScale="73" zoomScaleNormal="100" zoomScaleSheetLayoutView="73" workbookViewId="0">
      <selection activeCell="H99" sqref="H9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6.5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6.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6.5" x14ac:dyDescent="0.25">
      <c r="A8" s="23" t="s">
        <v>20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16.5" x14ac:dyDescent="0.25">
      <c r="A9" s="23" t="s">
        <v>21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x14ac:dyDescent="0.25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6.5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37.5" customHeight="1" x14ac:dyDescent="0.25">
      <c r="A13" s="24" t="s">
        <v>8</v>
      </c>
      <c r="B13" s="24"/>
      <c r="C13" s="25" t="s">
        <v>13</v>
      </c>
      <c r="D13" s="26"/>
      <c r="E13" s="26"/>
      <c r="F13" s="26"/>
      <c r="G13" s="27"/>
      <c r="H13" s="25" t="s">
        <v>14</v>
      </c>
      <c r="I13" s="26"/>
      <c r="J13" s="27"/>
    </row>
    <row r="14" spans="1:10" ht="16.5" x14ac:dyDescent="0.25">
      <c r="A14" s="24" t="s">
        <v>25</v>
      </c>
      <c r="B14" s="24"/>
      <c r="C14" s="24" t="s">
        <v>26</v>
      </c>
      <c r="D14" s="24"/>
      <c r="E14" s="24"/>
      <c r="F14" s="24"/>
      <c r="G14" s="24"/>
      <c r="H14" s="24" t="s">
        <v>263</v>
      </c>
      <c r="I14" s="24"/>
      <c r="J14" s="24"/>
    </row>
    <row r="16" spans="1:10" ht="71.25" customHeight="1" x14ac:dyDescent="0.25">
      <c r="A16" s="31" t="s">
        <v>4</v>
      </c>
      <c r="B16" s="31" t="s">
        <v>5</v>
      </c>
      <c r="C16" s="31" t="s">
        <v>6</v>
      </c>
      <c r="D16" s="32" t="s">
        <v>15</v>
      </c>
      <c r="E16" s="33"/>
      <c r="F16" s="34"/>
      <c r="G16" s="25" t="s">
        <v>18</v>
      </c>
      <c r="H16" s="26"/>
      <c r="I16" s="26"/>
      <c r="J16" s="27"/>
    </row>
    <row r="17" spans="1:12" ht="27.75" customHeight="1" x14ac:dyDescent="0.25">
      <c r="A17" s="31"/>
      <c r="B17" s="31"/>
      <c r="C17" s="31"/>
      <c r="D17" s="35"/>
      <c r="E17" s="36"/>
      <c r="F17" s="37"/>
      <c r="G17" s="24" t="s">
        <v>10</v>
      </c>
      <c r="H17" s="24"/>
      <c r="I17" s="24" t="s">
        <v>11</v>
      </c>
      <c r="J17" s="24"/>
    </row>
    <row r="18" spans="1:12" ht="74.25" customHeight="1" x14ac:dyDescent="0.25">
      <c r="A18" s="31"/>
      <c r="B18" s="31"/>
      <c r="C18" s="3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264</v>
      </c>
      <c r="C20" s="13" t="s">
        <v>265</v>
      </c>
      <c r="D20" s="14" t="s">
        <v>266</v>
      </c>
      <c r="E20" s="15">
        <v>43341</v>
      </c>
      <c r="F20" s="16">
        <v>2.9220000000000002</v>
      </c>
      <c r="G20" s="16">
        <v>2.9220000000000002</v>
      </c>
      <c r="H20" s="16">
        <v>3.093</v>
      </c>
      <c r="I20" s="16" t="s">
        <v>31</v>
      </c>
      <c r="J20" s="16" t="s">
        <v>31</v>
      </c>
      <c r="K20" s="7"/>
      <c r="L20" s="7"/>
    </row>
    <row r="21" spans="1:12" ht="16.5" x14ac:dyDescent="0.25">
      <c r="A21" s="11">
        <v>2</v>
      </c>
      <c r="B21" s="12" t="s">
        <v>267</v>
      </c>
      <c r="C21" s="13" t="s">
        <v>268</v>
      </c>
      <c r="D21" s="14" t="s">
        <v>269</v>
      </c>
      <c r="E21" s="15">
        <v>43341</v>
      </c>
      <c r="F21" s="16">
        <v>0.89300000000000002</v>
      </c>
      <c r="G21" s="16" t="s">
        <v>31</v>
      </c>
      <c r="H21" s="16" t="s">
        <v>31</v>
      </c>
      <c r="I21" s="16">
        <v>0.89300000000000002</v>
      </c>
      <c r="J21" s="16">
        <v>0.78800000000000003</v>
      </c>
      <c r="K21" s="7"/>
      <c r="L21" s="7"/>
    </row>
    <row r="22" spans="1:12" ht="16.5" x14ac:dyDescent="0.25">
      <c r="A22" s="11">
        <v>3</v>
      </c>
      <c r="B22" s="12" t="s">
        <v>270</v>
      </c>
      <c r="C22" s="13" t="s">
        <v>271</v>
      </c>
      <c r="D22" s="14" t="s">
        <v>272</v>
      </c>
      <c r="E22" s="15">
        <v>43350</v>
      </c>
      <c r="F22" s="16">
        <v>3.6999999999999998E-2</v>
      </c>
      <c r="G22" s="16">
        <v>3.6999999999999998E-2</v>
      </c>
      <c r="H22" s="16">
        <v>3.9E-2</v>
      </c>
      <c r="I22" s="16" t="s">
        <v>31</v>
      </c>
      <c r="J22" s="16" t="s">
        <v>31</v>
      </c>
      <c r="K22" s="7"/>
      <c r="L22" s="7"/>
    </row>
    <row r="23" spans="1:12" ht="16.5" x14ac:dyDescent="0.25">
      <c r="A23" s="11">
        <v>4</v>
      </c>
      <c r="B23" s="12" t="s">
        <v>82</v>
      </c>
      <c r="C23" s="13" t="s">
        <v>83</v>
      </c>
      <c r="D23" s="14" t="s">
        <v>273</v>
      </c>
      <c r="E23" s="15">
        <v>43343</v>
      </c>
      <c r="F23" s="16">
        <v>9.6159999999999997</v>
      </c>
      <c r="G23" s="16" t="s">
        <v>31</v>
      </c>
      <c r="H23" s="16" t="s">
        <v>31</v>
      </c>
      <c r="I23" s="16">
        <v>9.6159999999999997</v>
      </c>
      <c r="J23" s="16">
        <v>8.4819999999999993</v>
      </c>
      <c r="K23" s="7"/>
      <c r="L23" s="7"/>
    </row>
    <row r="24" spans="1:12" ht="16.5" x14ac:dyDescent="0.25">
      <c r="A24" s="11">
        <v>5</v>
      </c>
      <c r="B24" s="12" t="s">
        <v>56</v>
      </c>
      <c r="C24" s="13" t="s">
        <v>57</v>
      </c>
      <c r="D24" s="14" t="s">
        <v>274</v>
      </c>
      <c r="E24" s="15">
        <v>43341</v>
      </c>
      <c r="F24" s="16">
        <v>38.942999999999998</v>
      </c>
      <c r="G24" s="16">
        <v>38.942999999999998</v>
      </c>
      <c r="H24" s="16">
        <v>41.22</v>
      </c>
      <c r="I24" s="16" t="s">
        <v>31</v>
      </c>
      <c r="J24" s="16" t="s">
        <v>31</v>
      </c>
      <c r="K24" s="7"/>
      <c r="L24" s="7"/>
    </row>
    <row r="25" spans="1:12" ht="16.5" x14ac:dyDescent="0.25">
      <c r="A25" s="11">
        <v>6</v>
      </c>
      <c r="B25" s="12" t="s">
        <v>79</v>
      </c>
      <c r="C25" s="13" t="s">
        <v>80</v>
      </c>
      <c r="D25" s="14" t="s">
        <v>275</v>
      </c>
      <c r="E25" s="15">
        <v>43343</v>
      </c>
      <c r="F25" s="16">
        <v>1.6659999999999999</v>
      </c>
      <c r="G25" s="16" t="s">
        <v>31</v>
      </c>
      <c r="H25" s="16" t="s">
        <v>31</v>
      </c>
      <c r="I25" s="16">
        <v>1.6659999999999999</v>
      </c>
      <c r="J25" s="16">
        <v>1.47</v>
      </c>
      <c r="K25" s="7"/>
      <c r="L25" s="7"/>
    </row>
    <row r="26" spans="1:12" ht="16.5" x14ac:dyDescent="0.25">
      <c r="A26" s="11">
        <v>7</v>
      </c>
      <c r="B26" s="12" t="s">
        <v>276</v>
      </c>
      <c r="C26" s="13" t="s">
        <v>277</v>
      </c>
      <c r="D26" s="14" t="s">
        <v>278</v>
      </c>
      <c r="E26" s="15">
        <v>43341</v>
      </c>
      <c r="F26" s="16">
        <v>17.327000000000002</v>
      </c>
      <c r="G26" s="16">
        <v>17.327000000000002</v>
      </c>
      <c r="H26" s="16">
        <v>18.34</v>
      </c>
      <c r="I26" s="16" t="s">
        <v>31</v>
      </c>
      <c r="J26" s="16" t="s">
        <v>31</v>
      </c>
      <c r="K26" s="7"/>
      <c r="L26" s="7"/>
    </row>
    <row r="27" spans="1:12" ht="33" x14ac:dyDescent="0.25">
      <c r="A27" s="11">
        <v>8</v>
      </c>
      <c r="B27" s="12" t="s">
        <v>279</v>
      </c>
      <c r="C27" s="13" t="s">
        <v>280</v>
      </c>
      <c r="D27" s="14" t="s">
        <v>281</v>
      </c>
      <c r="E27" s="15">
        <v>43341</v>
      </c>
      <c r="F27" s="16">
        <v>8.6669999999999998</v>
      </c>
      <c r="G27" s="16">
        <v>8.6669999999999998</v>
      </c>
      <c r="H27" s="16">
        <v>9.1739999999999995</v>
      </c>
      <c r="I27" s="16" t="s">
        <v>31</v>
      </c>
      <c r="J27" s="16" t="s">
        <v>31</v>
      </c>
      <c r="K27" s="7"/>
      <c r="L27" s="7"/>
    </row>
    <row r="28" spans="1:12" ht="16.5" x14ac:dyDescent="0.25">
      <c r="A28" s="11">
        <v>9</v>
      </c>
      <c r="B28" s="12" t="s">
        <v>142</v>
      </c>
      <c r="C28" s="13" t="s">
        <v>143</v>
      </c>
      <c r="D28" s="14" t="s">
        <v>282</v>
      </c>
      <c r="E28" s="15">
        <v>43341</v>
      </c>
      <c r="F28" s="16">
        <v>19.448</v>
      </c>
      <c r="G28" s="16">
        <v>19.448</v>
      </c>
      <c r="H28" s="16">
        <v>20.585000000000001</v>
      </c>
      <c r="I28" s="16" t="s">
        <v>31</v>
      </c>
      <c r="J28" s="16" t="s">
        <v>31</v>
      </c>
      <c r="K28" s="7"/>
      <c r="L28" s="7"/>
    </row>
    <row r="29" spans="1:12" ht="16.5" x14ac:dyDescent="0.25">
      <c r="A29" s="11">
        <v>10</v>
      </c>
      <c r="B29" s="12" t="s">
        <v>283</v>
      </c>
      <c r="C29" s="13" t="s">
        <v>284</v>
      </c>
      <c r="D29" s="14" t="s">
        <v>285</v>
      </c>
      <c r="E29" s="15">
        <v>43348</v>
      </c>
      <c r="F29" s="16">
        <v>0.48099999999999998</v>
      </c>
      <c r="G29" s="16">
        <v>0.48099999999999998</v>
      </c>
      <c r="H29" s="16">
        <v>0.50900000000000001</v>
      </c>
      <c r="I29" s="16" t="s">
        <v>31</v>
      </c>
      <c r="J29" s="16" t="s">
        <v>31</v>
      </c>
      <c r="K29" s="7"/>
      <c r="L29" s="7"/>
    </row>
    <row r="30" spans="1:12" ht="16.5" x14ac:dyDescent="0.25">
      <c r="A30" s="11"/>
      <c r="B30" s="12"/>
      <c r="C30" s="13"/>
      <c r="D30" s="14"/>
      <c r="E30" s="15"/>
      <c r="F30" s="16">
        <v>100</v>
      </c>
      <c r="G30" s="16">
        <v>87.824999999999989</v>
      </c>
      <c r="H30" s="16">
        <v>92.96</v>
      </c>
      <c r="I30" s="16">
        <v>12.175000000000001</v>
      </c>
      <c r="J30" s="16">
        <v>10.74</v>
      </c>
      <c r="K30" s="7"/>
      <c r="L30" s="7"/>
    </row>
    <row r="31" spans="1:12" ht="16.5" x14ac:dyDescent="0.25">
      <c r="A31" s="11"/>
      <c r="B31" s="12" t="s">
        <v>65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9">
        <v>103.69999999999999</v>
      </c>
      <c r="K31" s="7"/>
      <c r="L31" s="7"/>
    </row>
    <row r="32" spans="1:12" ht="16.5" x14ac:dyDescent="0.25">
      <c r="A32" s="11"/>
      <c r="B32" s="12" t="s">
        <v>66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19">
        <v>103.7</v>
      </c>
      <c r="K32" s="7"/>
      <c r="L32" s="7"/>
    </row>
    <row r="33" spans="1:12" ht="16.5" x14ac:dyDescent="0.25">
      <c r="A33" s="11"/>
      <c r="B33" s="12"/>
      <c r="C33" s="13"/>
      <c r="D33" s="14"/>
      <c r="E33" s="15"/>
      <c r="F33" s="16"/>
      <c r="G33" s="16"/>
      <c r="H33" s="16"/>
      <c r="I33" s="16"/>
      <c r="J33" s="16"/>
      <c r="K33" s="7"/>
      <c r="L33" s="7"/>
    </row>
    <row r="34" spans="1:12" ht="90.95" customHeight="1" x14ac:dyDescent="0.25">
      <c r="A34" s="11"/>
      <c r="B34" s="28" t="s">
        <v>286</v>
      </c>
      <c r="C34" s="29"/>
      <c r="D34" s="29"/>
      <c r="E34" s="29"/>
      <c r="F34" s="29"/>
      <c r="G34" s="29"/>
      <c r="H34" s="29"/>
      <c r="I34" s="29"/>
      <c r="J34" s="30"/>
      <c r="K34" s="7"/>
      <c r="L34" s="7"/>
    </row>
  </sheetData>
  <mergeCells count="21">
    <mergeCell ref="B34:J34"/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В-Сах</vt:lpstr>
      <vt:lpstr>З-Б</vt:lpstr>
      <vt:lpstr>З-К</vt:lpstr>
      <vt:lpstr>Караг</vt:lpstr>
      <vt:lpstr>К-К</vt:lpstr>
      <vt:lpstr>П-К</vt:lpstr>
      <vt:lpstr>С-Кур</vt:lpstr>
      <vt:lpstr>СОМ</vt:lpstr>
      <vt:lpstr>Ю-Кур</vt:lpstr>
      <vt:lpstr>'В-Сах'!_РАСЧЕТ_по_Прил_4</vt:lpstr>
      <vt:lpstr>'З-Б'!_РАСЧЕТ_по_Прил_4</vt:lpstr>
      <vt:lpstr>'З-К'!_РАСЧЕТ_по_Прил_4</vt:lpstr>
      <vt:lpstr>Караг!_РАСЧЕТ_по_Прил_4</vt:lpstr>
      <vt:lpstr>'К-К'!_РАСЧЕТ_по_Прил_4</vt:lpstr>
      <vt:lpstr>'П-К'!_РАСЧЕТ_по_Прил_4</vt:lpstr>
      <vt:lpstr>'С-Кур'!_РАСЧЕТ_по_Прил_4</vt:lpstr>
      <vt:lpstr>СОМ!_РАСЧЕТ_по_Прил_4</vt:lpstr>
      <vt:lpstr>'Ю-Кур'!_РАСЧЕТ_по_Прил_4</vt:lpstr>
      <vt:lpstr>'В-Сах'!Заголовки_для_печати</vt:lpstr>
      <vt:lpstr>'З-Б'!Заголовки_для_печати</vt:lpstr>
      <vt:lpstr>'З-К'!Заголовки_для_печати</vt:lpstr>
      <vt:lpstr>Караг!Заголовки_для_печати</vt:lpstr>
      <vt:lpstr>'К-К'!Заголовки_для_печати</vt:lpstr>
      <vt:lpstr>'П-К'!Заголовки_для_печати</vt:lpstr>
      <vt:lpstr>'С-Кур'!Заголовки_для_печати</vt:lpstr>
      <vt:lpstr>СОМ!Заголовки_для_печати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2019-01-15T14:24:46Z</dcterms:modified>
</cp:coreProperties>
</file>