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5" yWindow="225" windowWidth="15600" windowHeight="5520" firstSheet="4" activeTab="10"/>
  </bookViews>
  <sheets>
    <sheet name="З-Б" sheetId="2" r:id="rId1"/>
    <sheet name="З-К" sheetId="3" r:id="rId2"/>
    <sheet name="З-Сах" sheetId="4" r:id="rId3"/>
    <sheet name="Караг" sheetId="5" r:id="rId4"/>
    <sheet name="К-К" sheetId="6" r:id="rId5"/>
    <sheet name="П-К" sheetId="7" r:id="rId6"/>
    <sheet name="Приморье" sheetId="8" r:id="rId7"/>
    <sheet name="С-Кур" sheetId="9" r:id="rId8"/>
    <sheet name="СОМ_нет ОДУ" sheetId="10" r:id="rId9"/>
    <sheet name="Чукотская" sheetId="11" r:id="rId10"/>
    <sheet name="Ю-Кур" sheetId="12" r:id="rId11"/>
  </sheets>
  <definedNames>
    <definedName name="_РАСЧЕТ_по_Прил_4" localSheetId="0">'З-Б'!$B$18:$J$72</definedName>
    <definedName name="_РАСЧЕТ_по_Прил_4" localSheetId="1">'З-К'!$B$18:$J$59</definedName>
    <definedName name="_РАСЧЕТ_по_Прил_4" localSheetId="2">'З-Сах'!$B$18:$J$31</definedName>
    <definedName name="_РАСЧЕТ_по_Прил_4" localSheetId="3">Караг!$B$18:$J$47</definedName>
    <definedName name="_РАСЧЕТ_по_Прил_4" localSheetId="4">'К-К'!$B$18:$J$59</definedName>
    <definedName name="_РАСЧЕТ_по_Прил_4" localSheetId="5">'П-К'!$B$18:$J$80</definedName>
    <definedName name="_РАСЧЕТ_по_Прил_4" localSheetId="6">Приморье!$B$18:$J$32</definedName>
    <definedName name="_РАСЧЕТ_по_Прил_4" localSheetId="7">'С-Кур'!$B$18:$J$40</definedName>
    <definedName name="_РАСЧЕТ_по_Прил_4" localSheetId="8">'СОМ_нет ОДУ'!$B$18:$J$28</definedName>
    <definedName name="_РАСЧЕТ_по_Прил_4" localSheetId="9">Чукотская!$B$18:$J$28</definedName>
    <definedName name="_РАСЧЕТ_по_Прил_4" localSheetId="10">'Ю-Кур'!$B$18:$J$30</definedName>
    <definedName name="_РАСЧЕТ_по_Прил_4">#REF!</definedName>
    <definedName name="_xlnm._FilterDatabase" localSheetId="0" hidden="1">'З-Б'!$B$18:$J$18</definedName>
    <definedName name="_xlnm._FilterDatabase" localSheetId="1" hidden="1">'З-К'!$B$18:$J$18</definedName>
    <definedName name="_xlnm._FilterDatabase" localSheetId="2" hidden="1">'З-Сах'!$B$18:$J$18</definedName>
    <definedName name="_xlnm._FilterDatabase" localSheetId="3" hidden="1">Караг!$B$18:$J$18</definedName>
    <definedName name="_xlnm._FilterDatabase" localSheetId="4" hidden="1">'К-К'!$B$18:$J$18</definedName>
    <definedName name="_xlnm._FilterDatabase" localSheetId="5" hidden="1">'П-К'!$B$18:$J$18</definedName>
    <definedName name="_xlnm._FilterDatabase" localSheetId="6" hidden="1">Приморье!$B$18:$J$18</definedName>
    <definedName name="_xlnm._FilterDatabase" localSheetId="7" hidden="1">'С-Кур'!$B$18:$J$18</definedName>
    <definedName name="_xlnm._FilterDatabase" localSheetId="8" hidden="1">'СОМ_нет ОДУ'!$B$18:$J$18</definedName>
    <definedName name="_xlnm._FilterDatabase" localSheetId="9" hidden="1">Чукотская!$B$18:$J$18</definedName>
    <definedName name="_xlnm._FilterDatabase" localSheetId="10" hidden="1">'Ю-Кур'!$B$18:$J$18</definedName>
    <definedName name="_xlnm.Print_Titles" localSheetId="0">'З-Б'!$19:$19</definedName>
    <definedName name="_xlnm.Print_Titles" localSheetId="1">'З-К'!$19:$19</definedName>
    <definedName name="_xlnm.Print_Titles" localSheetId="2">'З-Сах'!$19:$19</definedName>
    <definedName name="_xlnm.Print_Titles" localSheetId="3">Караг!$19:$19</definedName>
    <definedName name="_xlnm.Print_Titles" localSheetId="4">'К-К'!$19:$19</definedName>
    <definedName name="_xlnm.Print_Titles" localSheetId="5">'П-К'!$19:$19</definedName>
    <definedName name="_xlnm.Print_Titles" localSheetId="6">Приморье!$19:$19</definedName>
    <definedName name="_xlnm.Print_Titles" localSheetId="7">'С-Кур'!$19:$19</definedName>
    <definedName name="_xlnm.Print_Titles" localSheetId="8">'СОМ_нет ОДУ'!$19:$19</definedName>
    <definedName name="_xlnm.Print_Titles" localSheetId="9">Чукотская!$19:$19</definedName>
    <definedName name="_xlnm.Print_Titles" localSheetId="10">'Ю-Кур'!$19:$19</definedName>
  </definedNames>
  <calcPr calcId="145621"/>
</workbook>
</file>

<file path=xl/calcChain.xml><?xml version="1.0" encoding="utf-8"?>
<calcChain xmlns="http://schemas.openxmlformats.org/spreadsheetml/2006/main">
  <c r="L70" i="2" l="1"/>
  <c r="K72" i="2" s="1"/>
  <c r="K40" i="9"/>
  <c r="L29" i="8"/>
  <c r="L30" i="8" s="1"/>
  <c r="K32" i="8" s="1"/>
  <c r="K28" i="11"/>
  <c r="K80" i="7"/>
  <c r="L57" i="6"/>
  <c r="L59" i="6" s="1"/>
  <c r="K31" i="4"/>
  <c r="L56" i="3"/>
  <c r="L59" i="3" s="1"/>
  <c r="L57" i="3" l="1"/>
  <c r="H20" i="12"/>
  <c r="H28" i="12" s="1"/>
  <c r="K28" i="12" s="1"/>
  <c r="J28" i="12"/>
  <c r="J31" i="12"/>
  <c r="J23" i="11"/>
  <c r="J26" i="11" s="1"/>
  <c r="J29" i="11"/>
  <c r="H30" i="9"/>
  <c r="H38" i="9"/>
  <c r="J38" i="9"/>
  <c r="J41" i="9"/>
  <c r="J29" i="8"/>
  <c r="J30" i="8" s="1"/>
  <c r="H30" i="8"/>
  <c r="J33" i="8"/>
  <c r="H59" i="7"/>
  <c r="H44" i="7"/>
  <c r="H78" i="7" s="1"/>
  <c r="J30" i="7"/>
  <c r="J78" i="7" s="1"/>
  <c r="J81" i="7"/>
  <c r="J53" i="6"/>
  <c r="H44" i="6"/>
  <c r="H57" i="6" s="1"/>
  <c r="J39" i="6"/>
  <c r="J57" i="6" s="1"/>
  <c r="J60" i="6"/>
  <c r="H45" i="5"/>
  <c r="J45" i="5"/>
  <c r="J21" i="5"/>
  <c r="J48" i="5"/>
  <c r="J20" i="4"/>
  <c r="J29" i="4" s="1"/>
  <c r="K29" i="4" s="1"/>
  <c r="H29" i="4"/>
  <c r="J32" i="4"/>
  <c r="J56" i="3"/>
  <c r="J38" i="3"/>
  <c r="H34" i="3"/>
  <c r="H57" i="3" s="1"/>
  <c r="J23" i="3"/>
  <c r="J60" i="3"/>
  <c r="J47" i="2"/>
  <c r="J70" i="2" s="1"/>
  <c r="J34" i="2"/>
  <c r="J73" i="2"/>
  <c r="K30" i="8" l="1"/>
  <c r="K38" i="9"/>
  <c r="K78" i="7"/>
  <c r="K57" i="6"/>
  <c r="K45" i="5"/>
  <c r="J57" i="3"/>
  <c r="K57" i="3"/>
</calcChain>
</file>

<file path=xl/sharedStrings.xml><?xml version="1.0" encoding="utf-8"?>
<sst xmlns="http://schemas.openxmlformats.org/spreadsheetml/2006/main" count="1689" uniqueCount="570">
  <si>
    <t>Приложение №4</t>
  </si>
  <si>
    <t>к приказу Росрыболовства</t>
  </si>
  <si>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</si>
  <si>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</si>
  <si>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</si>
  <si>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</si>
  <si>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</si>
  <si>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</si>
  <si>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</si>
  <si>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</si>
  <si>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</si>
  <si>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</si>
  <si>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</si>
  <si>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</si>
  <si>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</si>
  <si>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</si>
  <si>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</si>
  <si>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</si>
  <si>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</si>
  <si>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Расчет объема части общего допустимого улова конкретного вида водного биологического ресурса,</t>
  </si>
  <si>
    <t>Российской Федерации, в исключительной экономической зоне Российской Федерации, Каспийском море</t>
  </si>
  <si>
    <t>(далее - квота добычи (вылова) водных биологических ресурсов в морских водах) для каждого лица,</t>
  </si>
  <si>
    <t xml:space="preserve"> с которым заключен договор о закреплении доли квоты добычи (вылова) водных биоресурсов в морских водах,  </t>
  </si>
  <si>
    <t>для осуществления прибрежного рыболовства и (или) осуществления промышленного рыболовства</t>
  </si>
  <si>
    <t>от "___"________ 2018 г. №___</t>
  </si>
  <si>
    <t>Треска</t>
  </si>
  <si>
    <t>Дальневосточный рыбохозяйственный бассейн</t>
  </si>
  <si>
    <t>Западно-Беринговоморская зона</t>
  </si>
  <si>
    <t>ООО «Корякморепродукт»</t>
  </si>
  <si>
    <t>8203002008</t>
  </si>
  <si>
    <t>ДВ-М-1957</t>
  </si>
  <si>
    <t>-</t>
  </si>
  <si>
    <t>ООО «РК «Тихий океан»</t>
  </si>
  <si>
    <t>2508110494</t>
  </si>
  <si>
    <t>ДВ-М-1967</t>
  </si>
  <si>
    <t>АО ХК «Дальморепродукт»</t>
  </si>
  <si>
    <t>2504001293</t>
  </si>
  <si>
    <t>ДВ-М-1944</t>
  </si>
  <si>
    <t>АО «МСК Востоктранссервис»</t>
  </si>
  <si>
    <t>2538003718</t>
  </si>
  <si>
    <t>ДВ-М-1933</t>
  </si>
  <si>
    <t>АО «Дальрыбпром»</t>
  </si>
  <si>
    <t>2540078397</t>
  </si>
  <si>
    <t>ДВ-М-1934</t>
  </si>
  <si>
    <t>АО «ЗВЕЗДА»</t>
  </si>
  <si>
    <t>4101181671</t>
  </si>
  <si>
    <t>ДВ-М-1935</t>
  </si>
  <si>
    <t>АО «Колхоз им. Бекерева»</t>
  </si>
  <si>
    <t>8203010714</t>
  </si>
  <si>
    <t>ДВ-М-1936</t>
  </si>
  <si>
    <t>АО «Озерновский РКЗ № 55»</t>
  </si>
  <si>
    <t>4108003484</t>
  </si>
  <si>
    <t>ДВ-М-1937</t>
  </si>
  <si>
    <t>АО «Р/К «Восток-1»</t>
  </si>
  <si>
    <t>2536010639</t>
  </si>
  <si>
    <t>ДВ-М-1938</t>
  </si>
  <si>
    <t>АО «РК «Малкинское»</t>
  </si>
  <si>
    <t>4105045951</t>
  </si>
  <si>
    <t>ДВ-М-1939</t>
  </si>
  <si>
    <t>АО «СК БСФ»</t>
  </si>
  <si>
    <t>6515000242</t>
  </si>
  <si>
    <t>ДВ-М-1948</t>
  </si>
  <si>
    <t>АО «Штиль»</t>
  </si>
  <si>
    <t>4101182202</t>
  </si>
  <si>
    <t>ДВ-М-1942</t>
  </si>
  <si>
    <t>АО «Тралком»</t>
  </si>
  <si>
    <t>4909084252</t>
  </si>
  <si>
    <t>ДВ-М-1941</t>
  </si>
  <si>
    <t>ПАО «Дальрыба»</t>
  </si>
  <si>
    <t>2500000073</t>
  </si>
  <si>
    <t>ДВ-М-1977</t>
  </si>
  <si>
    <t>АО «ЯМСы»</t>
  </si>
  <si>
    <t>4101153635</t>
  </si>
  <si>
    <t>ДВ-М-1943</t>
  </si>
  <si>
    <t>АО «Блаф»</t>
  </si>
  <si>
    <t>4100002721</t>
  </si>
  <si>
    <t>ДВ-М-1932</t>
  </si>
  <si>
    <t>ЗАО «Остров Сахалин»</t>
  </si>
  <si>
    <t>6501074974</t>
  </si>
  <si>
    <t>ДВ-М-1945</t>
  </si>
  <si>
    <t>ЗАО «ПИЛЕНГА»</t>
  </si>
  <si>
    <t>6501012632</t>
  </si>
  <si>
    <t>ДВ-М-1946</t>
  </si>
  <si>
    <t>ЗАО «Сахалин Лизинг Флот»</t>
  </si>
  <si>
    <t>6509006140</t>
  </si>
  <si>
    <t>ДВ-М-1947</t>
  </si>
  <si>
    <t>ОАО «ТУРНИФ»</t>
  </si>
  <si>
    <t>2536053382</t>
  </si>
  <si>
    <t>ДВ-М-1949</t>
  </si>
  <si>
    <t>ОАО «Чукотрыбпромхоз»</t>
  </si>
  <si>
    <t>8709011367</t>
  </si>
  <si>
    <t>ДВ-М-1950</t>
  </si>
  <si>
    <t>ООО «АЛИТЕТ ДВ»</t>
  </si>
  <si>
    <t>2540206874</t>
  </si>
  <si>
    <t>ДВ-М-1951</t>
  </si>
  <si>
    <t>ООО «Водолей»</t>
  </si>
  <si>
    <t>6509005281</t>
  </si>
  <si>
    <t>ДВ-М-1952</t>
  </si>
  <si>
    <t>ООО «Востокрыбпром»</t>
  </si>
  <si>
    <t>2721023255</t>
  </si>
  <si>
    <t>ДВ-М-1953</t>
  </si>
  <si>
    <t>ООО «ДАЛЬТРАНСФЛОТ»</t>
  </si>
  <si>
    <t>2537068039</t>
  </si>
  <si>
    <t>ДВ-М-1954</t>
  </si>
  <si>
    <t>АО «ТМП-1»</t>
  </si>
  <si>
    <t>4101182097</t>
  </si>
  <si>
    <t>ДВ-М-1940</t>
  </si>
  <si>
    <t>ООО «РК «Новый Мир»</t>
  </si>
  <si>
    <t>2503032468</t>
  </si>
  <si>
    <t>ДВ-М-1966</t>
  </si>
  <si>
    <t>ООО «Росрыбфлот»</t>
  </si>
  <si>
    <t>6501237700</t>
  </si>
  <si>
    <t>ДВ-М-1969</t>
  </si>
  <si>
    <t>Рыболовецкий колхоз им. В.И. Ленина</t>
  </si>
  <si>
    <t>4101016808</t>
  </si>
  <si>
    <t>ДВ-М-1980</t>
  </si>
  <si>
    <t>ООО «Миккор ЛТД»</t>
  </si>
  <si>
    <t>6501059302</t>
  </si>
  <si>
    <t>ДВ-М-1958</t>
  </si>
  <si>
    <t>ООО «Орион»</t>
  </si>
  <si>
    <t>2723108634</t>
  </si>
  <si>
    <t>ДВ-М-1959</t>
  </si>
  <si>
    <t>ООО «Пасифик»</t>
  </si>
  <si>
    <t>2537130142</t>
  </si>
  <si>
    <t>ДВ-М-1960</t>
  </si>
  <si>
    <t>ООО «ПО Сахалинрыбаксоюз»</t>
  </si>
  <si>
    <t>6501078432</t>
  </si>
  <si>
    <t>ДВ-М-1961</t>
  </si>
  <si>
    <t>ООО «Поларис»</t>
  </si>
  <si>
    <t>4101138370</t>
  </si>
  <si>
    <t>ДВ-М-1962</t>
  </si>
  <si>
    <t>ООО «Поллукс»</t>
  </si>
  <si>
    <t>2704014652</t>
  </si>
  <si>
    <t>ДВ-М-1963</t>
  </si>
  <si>
    <t>ПАО «Океанрыбфлот»</t>
  </si>
  <si>
    <t>4100000530</t>
  </si>
  <si>
    <t>ДВ-М-1979</t>
  </si>
  <si>
    <t>ООО «ПОРОНАЙ»</t>
  </si>
  <si>
    <t>6507005529</t>
  </si>
  <si>
    <t>ДВ-М-1965</t>
  </si>
  <si>
    <t>ПАО «НБАМР»</t>
  </si>
  <si>
    <t>2508007948</t>
  </si>
  <si>
    <t>ДВ-М-1978</t>
  </si>
  <si>
    <t>ООО «КЗБ-донка»</t>
  </si>
  <si>
    <t>8203011429</t>
  </si>
  <si>
    <t>ДВ-М-1956</t>
  </si>
  <si>
    <t>ООО «РКХ-1»</t>
  </si>
  <si>
    <t>6501295772</t>
  </si>
  <si>
    <t>ДВ-М-1968</t>
  </si>
  <si>
    <t>ООО «Интеррыбфлот»</t>
  </si>
  <si>
    <t>2539041064</t>
  </si>
  <si>
    <t>ДВ-М-1955</t>
  </si>
  <si>
    <t>ООО «Сигма Марин Технолоджи»</t>
  </si>
  <si>
    <t>2723050060</t>
  </si>
  <si>
    <t>ДВ-М-1970</t>
  </si>
  <si>
    <t>ООО «Тихрыбком»</t>
  </si>
  <si>
    <t>4909053889</t>
  </si>
  <si>
    <t>ДВ-М-1971</t>
  </si>
  <si>
    <t>ООО «Тымлатский рыбокомбинат»</t>
  </si>
  <si>
    <t>8203002819</t>
  </si>
  <si>
    <t>ДВ-М-1972</t>
  </si>
  <si>
    <t>ООО «Чукотоптторг»</t>
  </si>
  <si>
    <t>8709907770</t>
  </si>
  <si>
    <t>ДВ-М-1973</t>
  </si>
  <si>
    <t>ООО «Шивелуч»</t>
  </si>
  <si>
    <t>4109004755</t>
  </si>
  <si>
    <t>ДВ-М-1974</t>
  </si>
  <si>
    <t>ООО «Экарма-Сахалин»</t>
  </si>
  <si>
    <t>6501270898</t>
  </si>
  <si>
    <t>ДВ-М-1975</t>
  </si>
  <si>
    <t>ООО фирма «Посейдон»</t>
  </si>
  <si>
    <t>6509013155</t>
  </si>
  <si>
    <t>ДВ-М-1976</t>
  </si>
  <si>
    <t>8200001479</t>
  </si>
  <si>
    <t>ДВ-М-1964</t>
  </si>
  <si>
    <t>Изъятые, нераспределенные доли/квоты</t>
  </si>
  <si>
    <t>ОДУсумма</t>
  </si>
  <si>
    <t>ОДУутв</t>
  </si>
  <si>
    <t>Западно-Камчатская подзона</t>
  </si>
  <si>
    <t>ООО «Муссон ДВ»</t>
  </si>
  <si>
    <t>4101179538</t>
  </si>
  <si>
    <t>ДВ-М-1999</t>
  </si>
  <si>
    <t>ООО «Азов»</t>
  </si>
  <si>
    <t>4108002191</t>
  </si>
  <si>
    <t>ДВ-М-1989</t>
  </si>
  <si>
    <t>ООО «Антей»</t>
  </si>
  <si>
    <t>2704007990</t>
  </si>
  <si>
    <t>ДВ-М-1991</t>
  </si>
  <si>
    <t>ДВ-М-1982</t>
  </si>
  <si>
    <t>ДВ-М-1983</t>
  </si>
  <si>
    <t>АО «РКЗ «Командор»</t>
  </si>
  <si>
    <t>4108003188</t>
  </si>
  <si>
    <t>ДВ-М-1984</t>
  </si>
  <si>
    <t>ЗАО «Курильский рассвет»</t>
  </si>
  <si>
    <t>6515001310</t>
  </si>
  <si>
    <t>ДВ-М-1985</t>
  </si>
  <si>
    <t>ИП Гескин Андрей Дмитриевич</t>
  </si>
  <si>
    <t>410100930720</t>
  </si>
  <si>
    <t>ДВ-М-1986</t>
  </si>
  <si>
    <t>ООО Артель «Народы Севера»</t>
  </si>
  <si>
    <t>4108006887</t>
  </si>
  <si>
    <t>ДВ-М-2010</t>
  </si>
  <si>
    <t>ООО «Авача»</t>
  </si>
  <si>
    <t>4101149910</t>
  </si>
  <si>
    <t>ДВ-М-1988</t>
  </si>
  <si>
    <t>ООО «Ярусный промысел»</t>
  </si>
  <si>
    <t>2704024097</t>
  </si>
  <si>
    <t>ДВ-М-2015</t>
  </si>
  <si>
    <t>ООО «Альбатрос Ко. ЛТД»</t>
  </si>
  <si>
    <t>6501189171</t>
  </si>
  <si>
    <t>ДВ-М-1990</t>
  </si>
  <si>
    <t>ООО «Кристалл плюс»</t>
  </si>
  <si>
    <t>4101128396</t>
  </si>
  <si>
    <t>ДВ-М-1998</t>
  </si>
  <si>
    <t>ООО «Валтэн Западный»</t>
  </si>
  <si>
    <t>8203011235</t>
  </si>
  <si>
    <t>ДВ-М-1992</t>
  </si>
  <si>
    <t>ООО «Витязь-Авто»</t>
  </si>
  <si>
    <t>4101081250</t>
  </si>
  <si>
    <t>ДВ-М-1993</t>
  </si>
  <si>
    <t>ООО «Западное»</t>
  </si>
  <si>
    <t>4107002456</t>
  </si>
  <si>
    <t>ДВ-М-1994</t>
  </si>
  <si>
    <t>ООО «Западный лиман»</t>
  </si>
  <si>
    <t>4105040865</t>
  </si>
  <si>
    <t>ДВ-М-1995</t>
  </si>
  <si>
    <t>ООО «Ивнинг Стар»</t>
  </si>
  <si>
    <t>8202016713</t>
  </si>
  <si>
    <t>ДВ-М-1996</t>
  </si>
  <si>
    <t>ДВ-М-1981</t>
  </si>
  <si>
    <t>ОАО «Колхоз Октябрь»</t>
  </si>
  <si>
    <t>4107002304</t>
  </si>
  <si>
    <t>ДВ-М-1987</t>
  </si>
  <si>
    <t>ДВ-М-2005</t>
  </si>
  <si>
    <t>ООО «Рыбный остров»</t>
  </si>
  <si>
    <t>6514008760</t>
  </si>
  <si>
    <t>ДВ-М-2009</t>
  </si>
  <si>
    <t>ООО «Октябрьский рыбокомбинат»</t>
  </si>
  <si>
    <t>4108003491</t>
  </si>
  <si>
    <t>ДВ-М-2000</t>
  </si>
  <si>
    <t>ООО «Октябрьский-1»</t>
  </si>
  <si>
    <t>4101161435</t>
  </si>
  <si>
    <t>ДВ-М-2001</t>
  </si>
  <si>
    <t>ДВ-М-2002</t>
  </si>
  <si>
    <t>ДВ-М-2007</t>
  </si>
  <si>
    <t>ООО «Паллада-плюс»</t>
  </si>
  <si>
    <t>6501294352</t>
  </si>
  <si>
    <t>ДВ-М-2004</t>
  </si>
  <si>
    <t>ДВ-М-2006</t>
  </si>
  <si>
    <t>ООО РК «Крутогоровское»</t>
  </si>
  <si>
    <t>4101094570</t>
  </si>
  <si>
    <t>ДВ-М-2016</t>
  </si>
  <si>
    <t>ДВ-М-2008</t>
  </si>
  <si>
    <t>ДВ-М-1997</t>
  </si>
  <si>
    <t>ООО «Северные промыслы»</t>
  </si>
  <si>
    <t>4100019115</t>
  </si>
  <si>
    <t>ДВ-М-2011</t>
  </si>
  <si>
    <t>ДВ-М-2012</t>
  </si>
  <si>
    <t>ООО «Сфера Марин»</t>
  </si>
  <si>
    <t>4101133011</t>
  </si>
  <si>
    <t>ДВ-М-2013</t>
  </si>
  <si>
    <t>ООО «Юния»</t>
  </si>
  <si>
    <t>4100009251</t>
  </si>
  <si>
    <t>ДВ-М-2014</t>
  </si>
  <si>
    <t>ООО «Охотское»</t>
  </si>
  <si>
    <t>2543053560</t>
  </si>
  <si>
    <t>ДВ-М-2003</t>
  </si>
  <si>
    <t>Западно-Сахалинская подзона</t>
  </si>
  <si>
    <t>ДВ-М-2017</t>
  </si>
  <si>
    <t>ООО «Залив Деланеля»</t>
  </si>
  <si>
    <t>6509023523</t>
  </si>
  <si>
    <t>ДВ-М-2018</t>
  </si>
  <si>
    <t>ООО «Зюйд-Вест»</t>
  </si>
  <si>
    <t>6508006155</t>
  </si>
  <si>
    <t>ДВ-М-2019</t>
  </si>
  <si>
    <t>ООО «Невод»</t>
  </si>
  <si>
    <t>6516008452</t>
  </si>
  <si>
    <t>ДВ-М-2020</t>
  </si>
  <si>
    <t>ООО «Прибой-Восток»</t>
  </si>
  <si>
    <t>6504018696</t>
  </si>
  <si>
    <t>ДВ-М-2021</t>
  </si>
  <si>
    <t>ООО «Рускор»</t>
  </si>
  <si>
    <t>6501268232</t>
  </si>
  <si>
    <t>ДВ-М-2022</t>
  </si>
  <si>
    <t>ООО «Формула»</t>
  </si>
  <si>
    <t>6516008854</t>
  </si>
  <si>
    <t>ДВ-М-2023</t>
  </si>
  <si>
    <t>Р/К Имени Ленина</t>
  </si>
  <si>
    <t>6509002322</t>
  </si>
  <si>
    <t>ДВ-М-2024</t>
  </si>
  <si>
    <t>Карагинская подзона</t>
  </si>
  <si>
    <t>ДВ-М-2075</t>
  </si>
  <si>
    <t>АО «КЗБ-сельдь»</t>
  </si>
  <si>
    <t>8203011154</t>
  </si>
  <si>
    <t>ДВ-М-2062</t>
  </si>
  <si>
    <t>ДВ-М-2063</t>
  </si>
  <si>
    <t>ДВ-М-2064</t>
  </si>
  <si>
    <t>ДВ-М-2065</t>
  </si>
  <si>
    <t>ДВ-М-2066</t>
  </si>
  <si>
    <t>ДВ-М-2067</t>
  </si>
  <si>
    <t>ООО «Биотон»</t>
  </si>
  <si>
    <t>8203002826</t>
  </si>
  <si>
    <t>ДВ-М-2068</t>
  </si>
  <si>
    <t>ДВ-М-2069</t>
  </si>
  <si>
    <t>ООО «Город 415»</t>
  </si>
  <si>
    <t>4101158009</t>
  </si>
  <si>
    <t>ДВ-М-2070</t>
  </si>
  <si>
    <t>ДВ-М-2071</t>
  </si>
  <si>
    <t>ДВ-М-2061</t>
  </si>
  <si>
    <t>ДВ-М-2074</t>
  </si>
  <si>
    <t>ДВ-М-2085</t>
  </si>
  <si>
    <t>ДВ-М-2076</t>
  </si>
  <si>
    <t>ДВ-М-2077</t>
  </si>
  <si>
    <t>ДВ-М-2078</t>
  </si>
  <si>
    <t>ДВ-М-2079</t>
  </si>
  <si>
    <t>ДВ-М-2080</t>
  </si>
  <si>
    <t>ООО «Скат»</t>
  </si>
  <si>
    <t>8203010922</t>
  </si>
  <si>
    <t>ДВ-М-2081</t>
  </si>
  <si>
    <t>ДВ-М-2082</t>
  </si>
  <si>
    <t>ДВ-М-2083</t>
  </si>
  <si>
    <t>ООО «Экофиш»</t>
  </si>
  <si>
    <t>4101182386</t>
  </si>
  <si>
    <t>ДВ-М-2084</t>
  </si>
  <si>
    <t>ДВ-М-2072</t>
  </si>
  <si>
    <t>ДВ-М-2073</t>
  </si>
  <si>
    <t xml:space="preserve">Камчатско-Курильская подзона </t>
  </si>
  <si>
    <t>ООО «Камчаттралфлот»</t>
  </si>
  <si>
    <t>4100006691</t>
  </si>
  <si>
    <t>ДВ-М-2042</t>
  </si>
  <si>
    <t>ДВ-М-2032</t>
  </si>
  <si>
    <t>ООО «ПК РКЗ»</t>
  </si>
  <si>
    <t>4100013811</t>
  </si>
  <si>
    <t>ДВ-М-2050</t>
  </si>
  <si>
    <t>АО «Малки-Фиш»</t>
  </si>
  <si>
    <t>4105042622</t>
  </si>
  <si>
    <t>ДВ-М-2026</t>
  </si>
  <si>
    <t>ДВ-М-2027</t>
  </si>
  <si>
    <t>ДВ-М-2028</t>
  </si>
  <si>
    <t>ДВ-М-2029</t>
  </si>
  <si>
    <t>ДВ-М-2034</t>
  </si>
  <si>
    <t>ДВ-М-2054</t>
  </si>
  <si>
    <t>ДВ-М-2031</t>
  </si>
  <si>
    <t>ДВ-М-2059</t>
  </si>
  <si>
    <t>ДВ-М-2033</t>
  </si>
  <si>
    <t>ДВ-М-2041</t>
  </si>
  <si>
    <t>ДВ-М-2035</t>
  </si>
  <si>
    <t>ООО «Алаид»</t>
  </si>
  <si>
    <t>6515003317</t>
  </si>
  <si>
    <t>ДВ-М-2036</t>
  </si>
  <si>
    <t>ДВ-М-2037</t>
  </si>
  <si>
    <t>ДВ-М-2038</t>
  </si>
  <si>
    <t>ООО «Галис»</t>
  </si>
  <si>
    <t>4101076846</t>
  </si>
  <si>
    <t>ДВ-М-2039</t>
  </si>
  <si>
    <t>ДВ-М-2025</t>
  </si>
  <si>
    <t>ДВ-М-2030</t>
  </si>
  <si>
    <t>ДВ-М-2048</t>
  </si>
  <si>
    <t>ДВ-М-2053</t>
  </si>
  <si>
    <t>ООО «Морские ресурсы»</t>
  </si>
  <si>
    <t>6515001905</t>
  </si>
  <si>
    <t>ДВ-М-2043</t>
  </si>
  <si>
    <t>ДВ-М-2044</t>
  </si>
  <si>
    <t>ДВ-М-2045</t>
  </si>
  <si>
    <t>ДВ-М-2051</t>
  </si>
  <si>
    <t>ДВ-М-2047</t>
  </si>
  <si>
    <t>ДВ-М-2049</t>
  </si>
  <si>
    <t>ДВ-М-2060</t>
  </si>
  <si>
    <t>ДВ-М-2052</t>
  </si>
  <si>
    <t>ДВ-М-2040</t>
  </si>
  <si>
    <t>ООО «Санрайз»</t>
  </si>
  <si>
    <t>6515001694</t>
  </si>
  <si>
    <t>ДВ-М-2055</t>
  </si>
  <si>
    <t>ДВ-М-2056</t>
  </si>
  <si>
    <t>ДВ-М-2057</t>
  </si>
  <si>
    <t>ДВ-М-2058</t>
  </si>
  <si>
    <t>ДВ-М-2046</t>
  </si>
  <si>
    <t>Петропавловско-Командорская подзона</t>
  </si>
  <si>
    <t>ДВ-М-2114</t>
  </si>
  <si>
    <t>ДВ-М-2127</t>
  </si>
  <si>
    <t>ИП Кондратенко Сергей Георгиевич</t>
  </si>
  <si>
    <t>410200096586</t>
  </si>
  <si>
    <t>ДВ-М-2100</t>
  </si>
  <si>
    <t>ДВ-М-2087</t>
  </si>
  <si>
    <t>ДВ-М-2088</t>
  </si>
  <si>
    <t>ДВ-М-2089</t>
  </si>
  <si>
    <t>ДВ-М-2090</t>
  </si>
  <si>
    <t>ДВ-М-2091</t>
  </si>
  <si>
    <t>АО «Рыбспецпром»</t>
  </si>
  <si>
    <t>4101166472</t>
  </si>
  <si>
    <t>ДВ-М-2107</t>
  </si>
  <si>
    <t>ДВ-М-2092</t>
  </si>
  <si>
    <t>ДВ-М-2093</t>
  </si>
  <si>
    <t>ДВ-М-2094</t>
  </si>
  <si>
    <t>ИП Акимов Олег Иванович</t>
  </si>
  <si>
    <t>410101387288</t>
  </si>
  <si>
    <t>ДВ-М-2095</t>
  </si>
  <si>
    <t>ИП Горбачев Сергей Константинович</t>
  </si>
  <si>
    <t>410100996520</t>
  </si>
  <si>
    <t>ДВ-М-2098</t>
  </si>
  <si>
    <t>ДВ-М-2097</t>
  </si>
  <si>
    <t>ДВ-М-2131</t>
  </si>
  <si>
    <t>ИП Козаков Владимир Григорьевич</t>
  </si>
  <si>
    <t>410501453834</t>
  </si>
  <si>
    <t>ДВ-М-2099</t>
  </si>
  <si>
    <t>ДВ-М-2086</t>
  </si>
  <si>
    <t>ИП Никитин Александр Валентинович</t>
  </si>
  <si>
    <t>410500409127</t>
  </si>
  <si>
    <t>ДВ-М-2101</t>
  </si>
  <si>
    <t>ИП Пархомчук Андрей Николаевич</t>
  </si>
  <si>
    <t>410101291770</t>
  </si>
  <si>
    <t>ДВ-М-2102</t>
  </si>
  <si>
    <t>ИП Столярчук Антон Игнатьевич</t>
  </si>
  <si>
    <t>410200701160</t>
  </si>
  <si>
    <t>ДВ-М-2103</t>
  </si>
  <si>
    <t>ИП Тимонькин Сергей Сергеевич</t>
  </si>
  <si>
    <t>410102052767</t>
  </si>
  <si>
    <t>ДВ-М-2104</t>
  </si>
  <si>
    <t>ИП Шкурат Александр Сергеевич</t>
  </si>
  <si>
    <t>410100275912</t>
  </si>
  <si>
    <t>ДВ-М-2105</t>
  </si>
  <si>
    <t>Крестьянское (фермерское) хозяйство «Казанцевых»</t>
  </si>
  <si>
    <t>410505517870</t>
  </si>
  <si>
    <t>ДВ-М-2106</t>
  </si>
  <si>
    <t>ДВ-М-2126</t>
  </si>
  <si>
    <t>ДВ-М-2108</t>
  </si>
  <si>
    <t>ДВ-М-2109</t>
  </si>
  <si>
    <t>ООО «Арс-Фиш»</t>
  </si>
  <si>
    <t>4105025881</t>
  </si>
  <si>
    <t>ДВ-М-2110</t>
  </si>
  <si>
    <t>ДВ-М-2111</t>
  </si>
  <si>
    <t>ИП Баляев Сергей Николаевич</t>
  </si>
  <si>
    <t>272114715197</t>
  </si>
  <si>
    <t>ДВ-М-2096</t>
  </si>
  <si>
    <t>ДВ-М-2125</t>
  </si>
  <si>
    <t>ДВ-М-2129</t>
  </si>
  <si>
    <t>ДВ-М-2142</t>
  </si>
  <si>
    <t>ДВ-М-2115</t>
  </si>
  <si>
    <t>ДВ-М-2116</t>
  </si>
  <si>
    <t>ООО «Дельта Фиш, Лтд»</t>
  </si>
  <si>
    <t>4109002892</t>
  </si>
  <si>
    <t>ДВ-М-2117</t>
  </si>
  <si>
    <t>ДВ-М-2118</t>
  </si>
  <si>
    <t>ООО «Камкорн и Ко»</t>
  </si>
  <si>
    <t>4101020811</t>
  </si>
  <si>
    <t>ДВ-М-2119</t>
  </si>
  <si>
    <t>ООО «Камчатрыбопродукт»</t>
  </si>
  <si>
    <t>4100011035</t>
  </si>
  <si>
    <t>ДВ-М-2120</t>
  </si>
  <si>
    <t>ДВ-М-2121</t>
  </si>
  <si>
    <t>ООО «Маркуз»</t>
  </si>
  <si>
    <t>4100016925</t>
  </si>
  <si>
    <t>ДВ-М-2122</t>
  </si>
  <si>
    <t>Р/А «Пасифик Маркет»</t>
  </si>
  <si>
    <t>4100019242</t>
  </si>
  <si>
    <t>ДВ-М-2141</t>
  </si>
  <si>
    <t>ДВ-М-2124</t>
  </si>
  <si>
    <t>ООО РК «Лунтос»</t>
  </si>
  <si>
    <t>4100006765</t>
  </si>
  <si>
    <t>ДВ-М-2140</t>
  </si>
  <si>
    <t>ООО «Сулой»</t>
  </si>
  <si>
    <t>4101077695</t>
  </si>
  <si>
    <t>ДВ-М-2135</t>
  </si>
  <si>
    <t>ДВ-М-2139</t>
  </si>
  <si>
    <t>ООО «Форк»</t>
  </si>
  <si>
    <t>4100015921</t>
  </si>
  <si>
    <t>ДВ-М-2138</t>
  </si>
  <si>
    <t>ООО «Мореход»</t>
  </si>
  <si>
    <t>4100009491</t>
  </si>
  <si>
    <t>ДВ-М-2123</t>
  </si>
  <si>
    <t>ДВ-М-2136</t>
  </si>
  <si>
    <t>ООО «Вострыбкам-108»</t>
  </si>
  <si>
    <t>4101154163</t>
  </si>
  <si>
    <t>ДВ-М-2113</t>
  </si>
  <si>
    <t>ООО «Сокра-Флот»</t>
  </si>
  <si>
    <t>4102007080</t>
  </si>
  <si>
    <t>ДВ-М-2134</t>
  </si>
  <si>
    <t>ДВ-М-2133</t>
  </si>
  <si>
    <t>ДВ-М-2132</t>
  </si>
  <si>
    <t>ООО «РПЗ «Сокра»</t>
  </si>
  <si>
    <t>4102006640</t>
  </si>
  <si>
    <t>ДВ-М-2130</t>
  </si>
  <si>
    <t>ДВ-М-2112</t>
  </si>
  <si>
    <t>ДВ-М-2128</t>
  </si>
  <si>
    <t>ООО «Флинт-2»</t>
  </si>
  <si>
    <t>4108002593</t>
  </si>
  <si>
    <t>ДВ-М-2137</t>
  </si>
  <si>
    <t xml:space="preserve">подзона Приморье </t>
  </si>
  <si>
    <t>ООО «Акватехнологии»</t>
  </si>
  <si>
    <t>2537042030</t>
  </si>
  <si>
    <t>ДВ-М-2179</t>
  </si>
  <si>
    <t>ООО «Восход-ДВ»</t>
  </si>
  <si>
    <t>2540077410</t>
  </si>
  <si>
    <t>ДВ-М-2180</t>
  </si>
  <si>
    <t>ООО «Зарубинская база флота»</t>
  </si>
  <si>
    <t>2531008234</t>
  </si>
  <si>
    <t>ДВ-М-2181</t>
  </si>
  <si>
    <t>ООО «Извалта»</t>
  </si>
  <si>
    <t>2508117193</t>
  </si>
  <si>
    <t>ДВ-М-2182</t>
  </si>
  <si>
    <t>ООО «Прибрежная рыбодобывающая компания»</t>
  </si>
  <si>
    <t>2536098390</t>
  </si>
  <si>
    <t>ДВ-М-2183</t>
  </si>
  <si>
    <t>ООО «РК «Примрыбфлот»</t>
  </si>
  <si>
    <t>2503032475</t>
  </si>
  <si>
    <t>ДВ-М-2184</t>
  </si>
  <si>
    <t>2503017090</t>
  </si>
  <si>
    <t>ДВ-М-2185</t>
  </si>
  <si>
    <t>ООО НПКА «Нереида»</t>
  </si>
  <si>
    <t>2531007897</t>
  </si>
  <si>
    <t>ДВ-М-2186</t>
  </si>
  <si>
    <t>ООО РПК «Рыбацкий путь»</t>
  </si>
  <si>
    <t>2508051859</t>
  </si>
  <si>
    <t>ДВ-М-2187</t>
  </si>
  <si>
    <t xml:space="preserve">Северо-Курильская зона </t>
  </si>
  <si>
    <t>ДВ-М-2154</t>
  </si>
  <si>
    <t>ДВ-М-2144</t>
  </si>
  <si>
    <t>ДВ-М-2145</t>
  </si>
  <si>
    <t>ДВ-М-2146</t>
  </si>
  <si>
    <t>ДВ-М-2152</t>
  </si>
  <si>
    <t>ДВ-М-2147</t>
  </si>
  <si>
    <t>ДВ-М-2148</t>
  </si>
  <si>
    <t>ДВ-М-2143</t>
  </si>
  <si>
    <t>ДВ-М-2150</t>
  </si>
  <si>
    <t>ДВ-М-2151</t>
  </si>
  <si>
    <t>ДВ-М-2153</t>
  </si>
  <si>
    <t>ДВ-М-2155</t>
  </si>
  <si>
    <t>ДВ-М-2156</t>
  </si>
  <si>
    <t>ДВ-М-2157</t>
  </si>
  <si>
    <t>ДВ-М-2158</t>
  </si>
  <si>
    <t>ДВ-М-2159</t>
  </si>
  <si>
    <t>ДВ-М-2149</t>
  </si>
  <si>
    <t>ДВ-М-2160</t>
  </si>
  <si>
    <t>Северо-Охотоморская подзона</t>
  </si>
  <si>
    <t>ДВ-М-2164</t>
  </si>
  <si>
    <t>ДВ-М-2162</t>
  </si>
  <si>
    <t>ДВ-М-2161</t>
  </si>
  <si>
    <t>ДВ-М-2163</t>
  </si>
  <si>
    <t>ДВ-М-2165</t>
  </si>
  <si>
    <t>Чукотская зона</t>
  </si>
  <si>
    <t>ДВ-М-2166</t>
  </si>
  <si>
    <t>ДВ-М-2167</t>
  </si>
  <si>
    <t>ДВ-М-2168</t>
  </si>
  <si>
    <t>ДВ-М-2169</t>
  </si>
  <si>
    <t>ДВ-М-2170</t>
  </si>
  <si>
    <t xml:space="preserve">Южно-Курильская зона </t>
  </si>
  <si>
    <t>ЗАО «Курильский рыбак»</t>
  </si>
  <si>
    <t>6511000178</t>
  </si>
  <si>
    <t>ДВ-М-2171</t>
  </si>
  <si>
    <t>ООО «Атолл»</t>
  </si>
  <si>
    <t>2508114971</t>
  </si>
  <si>
    <t>ДВ-М-2172</t>
  </si>
  <si>
    <t>ООО «ДЕЛЬТА»</t>
  </si>
  <si>
    <t>6518002640</t>
  </si>
  <si>
    <t>ДВ-М-2173</t>
  </si>
  <si>
    <t>ООО «Кайра»</t>
  </si>
  <si>
    <t>6518003435</t>
  </si>
  <si>
    <t>ДВ-М-2174</t>
  </si>
  <si>
    <t>ООО «Флинт»</t>
  </si>
  <si>
    <t>6518004830</t>
  </si>
  <si>
    <t>ДВ-М-2175</t>
  </si>
  <si>
    <t>ООО ПКФ «Южно-Курильский рыбокомбинат»</t>
  </si>
  <si>
    <t>6518005270</t>
  </si>
  <si>
    <t>ДВ-М-2176</t>
  </si>
  <si>
    <t>ООО Рыбокомбинат «Островной»</t>
  </si>
  <si>
    <t>6501289105</t>
  </si>
  <si>
    <t>ДВ-М-2177</t>
  </si>
  <si>
    <t>ООО Фирма «Скит»</t>
  </si>
  <si>
    <t>6511003122</t>
  </si>
  <si>
    <t>ДВ-М-2178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</si>
</sst>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right" vertical="top"/>
    </xf>
    <xf numFmtId="164" fontId="4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/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6" borderId="0" xfId="0" applyNumberFormat="1" applyFont="1" applyFill="1"/>
    <xf numFmtId="0" fontId="4" fillId="7" borderId="1" xfId="0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left" vertical="top" wrapText="1"/>
    </xf>
    <xf numFmtId="49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4" fillId="7" borderId="0" xfId="0" applyNumberFormat="1" applyFont="1" applyFill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3"/>
  <sheetViews>
    <sheetView topLeftCell="A52" zoomScale="66" zoomScaleNormal="66" zoomScaleSheetLayoutView="100" workbookViewId="0">
      <selection activeCell="C55" sqref="C54:C55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9" t="s">
        <v>8</v>
      </c>
      <c r="B13" s="39"/>
      <c r="C13" s="40" t="s">
        <v>13</v>
      </c>
      <c r="D13" s="41"/>
      <c r="E13" s="41"/>
      <c r="F13" s="41"/>
      <c r="G13" s="42"/>
      <c r="H13" s="40" t="s">
        <v>14</v>
      </c>
      <c r="I13" s="41"/>
      <c r="J13" s="42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27</v>
      </c>
      <c r="I14" s="39"/>
      <c r="J14" s="39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40" t="s">
        <v>18</v>
      </c>
      <c r="H16" s="41"/>
      <c r="I16" s="41"/>
      <c r="J16" s="42"/>
    </row>
    <row r="17" spans="1:12" ht="27.75" customHeight="1" x14ac:dyDescent="0.25">
      <c r="A17" s="43"/>
      <c r="B17" s="43"/>
      <c r="C17" s="43"/>
      <c r="D17" s="47"/>
      <c r="E17" s="48"/>
      <c r="F17" s="49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30</v>
      </c>
      <c r="E20" s="15">
        <v>43343</v>
      </c>
      <c r="F20" s="16">
        <v>1.5569999999999999</v>
      </c>
      <c r="G20" s="16" t="s">
        <v>31</v>
      </c>
      <c r="H20" s="16" t="s">
        <v>31</v>
      </c>
      <c r="I20" s="16">
        <v>1.5569999999999999</v>
      </c>
      <c r="J20" s="16">
        <v>958.31500000000005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34</v>
      </c>
      <c r="E21" s="15">
        <v>43342</v>
      </c>
      <c r="F21" s="16">
        <v>0.95199999999999996</v>
      </c>
      <c r="G21" s="16" t="s">
        <v>31</v>
      </c>
      <c r="H21" s="16" t="s">
        <v>31</v>
      </c>
      <c r="I21" s="16">
        <v>0.95199999999999996</v>
      </c>
      <c r="J21" s="16">
        <v>585.94500000000005</v>
      </c>
      <c r="K21" s="7"/>
      <c r="L21" s="7"/>
    </row>
    <row r="22" spans="1:12" ht="16.5" x14ac:dyDescent="0.25">
      <c r="A22" s="31">
        <v>3</v>
      </c>
      <c r="B22" s="32" t="s">
        <v>35</v>
      </c>
      <c r="C22" s="33" t="s">
        <v>36</v>
      </c>
      <c r="D22" s="34" t="s">
        <v>37</v>
      </c>
      <c r="E22" s="35">
        <v>43342</v>
      </c>
      <c r="F22" s="36">
        <v>0.58099999999999996</v>
      </c>
      <c r="G22" s="36" t="s">
        <v>31</v>
      </c>
      <c r="H22" s="36" t="s">
        <v>31</v>
      </c>
      <c r="I22" s="36">
        <v>0.58099999999999996</v>
      </c>
      <c r="L22" s="36">
        <v>357.59899999999999</v>
      </c>
    </row>
    <row r="23" spans="1:12" ht="16.5" x14ac:dyDescent="0.25">
      <c r="A23" s="11">
        <v>4</v>
      </c>
      <c r="B23" s="12" t="s">
        <v>38</v>
      </c>
      <c r="C23" s="13" t="s">
        <v>39</v>
      </c>
      <c r="D23" s="14" t="s">
        <v>40</v>
      </c>
      <c r="E23" s="15">
        <v>43342</v>
      </c>
      <c r="F23" s="16">
        <v>1.4630000000000001</v>
      </c>
      <c r="G23" s="16" t="s">
        <v>31</v>
      </c>
      <c r="H23" s="16" t="s">
        <v>31</v>
      </c>
      <c r="I23" s="16">
        <v>1.4630000000000001</v>
      </c>
      <c r="J23" s="16">
        <v>900.45899999999995</v>
      </c>
      <c r="K23" s="7"/>
      <c r="L23" s="7"/>
    </row>
    <row r="24" spans="1:12" ht="16.5" x14ac:dyDescent="0.25">
      <c r="A24" s="11">
        <v>5</v>
      </c>
      <c r="B24" s="12" t="s">
        <v>41</v>
      </c>
      <c r="C24" s="13" t="s">
        <v>42</v>
      </c>
      <c r="D24" s="14" t="s">
        <v>43</v>
      </c>
      <c r="E24" s="15">
        <v>43342</v>
      </c>
      <c r="F24" s="16">
        <v>3.016</v>
      </c>
      <c r="G24" s="16" t="s">
        <v>31</v>
      </c>
      <c r="H24" s="16" t="s">
        <v>31</v>
      </c>
      <c r="I24" s="16">
        <v>3.016</v>
      </c>
      <c r="J24" s="16">
        <v>1856.3119999999999</v>
      </c>
      <c r="K24" s="7"/>
      <c r="L24" s="7"/>
    </row>
    <row r="25" spans="1:12" ht="16.5" x14ac:dyDescent="0.25">
      <c r="A25" s="11">
        <v>6</v>
      </c>
      <c r="B25" s="12" t="s">
        <v>44</v>
      </c>
      <c r="C25" s="13" t="s">
        <v>45</v>
      </c>
      <c r="D25" s="14" t="s">
        <v>46</v>
      </c>
      <c r="E25" s="15">
        <v>43343</v>
      </c>
      <c r="F25" s="16">
        <v>0.72099999999999997</v>
      </c>
      <c r="G25" s="16" t="s">
        <v>31</v>
      </c>
      <c r="H25" s="16" t="s">
        <v>31</v>
      </c>
      <c r="I25" s="16">
        <v>0.72099999999999997</v>
      </c>
      <c r="J25" s="16">
        <v>443.767</v>
      </c>
      <c r="K25" s="7"/>
      <c r="L25" s="7"/>
    </row>
    <row r="26" spans="1:12" ht="16.5" x14ac:dyDescent="0.25">
      <c r="A26" s="11">
        <v>7</v>
      </c>
      <c r="B26" s="12" t="s">
        <v>47</v>
      </c>
      <c r="C26" s="13" t="s">
        <v>48</v>
      </c>
      <c r="D26" s="14" t="s">
        <v>49</v>
      </c>
      <c r="E26" s="15">
        <v>43343</v>
      </c>
      <c r="F26" s="16">
        <v>3.8130000000000002</v>
      </c>
      <c r="G26" s="16" t="s">
        <v>31</v>
      </c>
      <c r="H26" s="16" t="s">
        <v>31</v>
      </c>
      <c r="I26" s="16">
        <v>3.8130000000000002</v>
      </c>
      <c r="J26" s="16">
        <v>2346.857</v>
      </c>
      <c r="K26" s="7"/>
      <c r="L26" s="7"/>
    </row>
    <row r="27" spans="1:12" ht="16.5" x14ac:dyDescent="0.25">
      <c r="A27" s="11">
        <v>8</v>
      </c>
      <c r="B27" s="12" t="s">
        <v>50</v>
      </c>
      <c r="C27" s="13" t="s">
        <v>51</v>
      </c>
      <c r="D27" s="14" t="s">
        <v>52</v>
      </c>
      <c r="E27" s="15">
        <v>43343</v>
      </c>
      <c r="F27" s="16">
        <v>0.20300000000000001</v>
      </c>
      <c r="G27" s="16" t="s">
        <v>31</v>
      </c>
      <c r="H27" s="16" t="s">
        <v>31</v>
      </c>
      <c r="I27" s="16">
        <v>0.20300000000000001</v>
      </c>
      <c r="J27" s="16">
        <v>124.944</v>
      </c>
      <c r="K27" s="7"/>
      <c r="L27" s="7"/>
    </row>
    <row r="28" spans="1:12" ht="16.5" x14ac:dyDescent="0.25">
      <c r="A28" s="11">
        <v>9</v>
      </c>
      <c r="B28" s="12" t="s">
        <v>53</v>
      </c>
      <c r="C28" s="13" t="s">
        <v>54</v>
      </c>
      <c r="D28" s="14" t="s">
        <v>55</v>
      </c>
      <c r="E28" s="15">
        <v>43342</v>
      </c>
      <c r="F28" s="16">
        <v>3.2850000000000001</v>
      </c>
      <c r="G28" s="16" t="s">
        <v>31</v>
      </c>
      <c r="H28" s="16" t="s">
        <v>31</v>
      </c>
      <c r="I28" s="16">
        <v>3.2850000000000001</v>
      </c>
      <c r="J28" s="16">
        <v>2021.8789999999999</v>
      </c>
      <c r="K28" s="7"/>
      <c r="L28" s="7"/>
    </row>
    <row r="29" spans="1:12" ht="16.5" x14ac:dyDescent="0.25">
      <c r="A29" s="11">
        <v>10</v>
      </c>
      <c r="B29" s="12" t="s">
        <v>56</v>
      </c>
      <c r="C29" s="13" t="s">
        <v>57</v>
      </c>
      <c r="D29" s="14" t="s">
        <v>58</v>
      </c>
      <c r="E29" s="15">
        <v>43343</v>
      </c>
      <c r="F29" s="16">
        <v>0.22500000000000001</v>
      </c>
      <c r="G29" s="16" t="s">
        <v>31</v>
      </c>
      <c r="H29" s="16" t="s">
        <v>31</v>
      </c>
      <c r="I29" s="16">
        <v>0.22500000000000001</v>
      </c>
      <c r="J29" s="16">
        <v>138.48500000000001</v>
      </c>
      <c r="K29" s="7"/>
      <c r="L29" s="7"/>
    </row>
    <row r="30" spans="1:12" ht="16.5" x14ac:dyDescent="0.25">
      <c r="A30" s="11">
        <v>11</v>
      </c>
      <c r="B30" s="12" t="s">
        <v>59</v>
      </c>
      <c r="C30" s="13" t="s">
        <v>60</v>
      </c>
      <c r="D30" s="14" t="s">
        <v>61</v>
      </c>
      <c r="E30" s="15">
        <v>43350</v>
      </c>
      <c r="F30" s="16">
        <v>1.653</v>
      </c>
      <c r="G30" s="16" t="s">
        <v>31</v>
      </c>
      <c r="H30" s="16" t="s">
        <v>31</v>
      </c>
      <c r="I30" s="16">
        <v>1.653</v>
      </c>
      <c r="J30" s="16">
        <v>1017.402</v>
      </c>
      <c r="K30" s="7"/>
      <c r="L30" s="7"/>
    </row>
    <row r="31" spans="1:12" ht="16.5" x14ac:dyDescent="0.25">
      <c r="A31" s="11">
        <v>12</v>
      </c>
      <c r="B31" s="12" t="s">
        <v>62</v>
      </c>
      <c r="C31" s="13" t="s">
        <v>63</v>
      </c>
      <c r="D31" s="14" t="s">
        <v>64</v>
      </c>
      <c r="E31" s="15">
        <v>43343</v>
      </c>
      <c r="F31" s="16">
        <v>1.3320000000000001</v>
      </c>
      <c r="G31" s="16" t="s">
        <v>31</v>
      </c>
      <c r="H31" s="16" t="s">
        <v>31</v>
      </c>
      <c r="I31" s="16">
        <v>1.3320000000000001</v>
      </c>
      <c r="J31" s="16">
        <v>819.83</v>
      </c>
      <c r="K31" s="7"/>
      <c r="L31" s="7"/>
    </row>
    <row r="32" spans="1:12" ht="16.5" x14ac:dyDescent="0.25">
      <c r="A32" s="11">
        <v>13</v>
      </c>
      <c r="B32" s="12" t="s">
        <v>65</v>
      </c>
      <c r="C32" s="13" t="s">
        <v>66</v>
      </c>
      <c r="D32" s="14" t="s">
        <v>67</v>
      </c>
      <c r="E32" s="15">
        <v>43349</v>
      </c>
      <c r="F32" s="16">
        <v>0.433</v>
      </c>
      <c r="G32" s="16" t="s">
        <v>31</v>
      </c>
      <c r="H32" s="16" t="s">
        <v>31</v>
      </c>
      <c r="I32" s="16">
        <v>0.433</v>
      </c>
      <c r="J32" s="16">
        <v>266.50599999999997</v>
      </c>
      <c r="K32" s="7"/>
      <c r="L32" s="7"/>
    </row>
    <row r="33" spans="1:12" ht="16.5" x14ac:dyDescent="0.25">
      <c r="A33" s="11">
        <v>14</v>
      </c>
      <c r="B33" s="12" t="s">
        <v>68</v>
      </c>
      <c r="C33" s="13" t="s">
        <v>69</v>
      </c>
      <c r="D33" s="14" t="s">
        <v>70</v>
      </c>
      <c r="E33" s="15">
        <v>43343</v>
      </c>
      <c r="F33" s="16">
        <v>9.4E-2</v>
      </c>
      <c r="G33" s="16" t="s">
        <v>31</v>
      </c>
      <c r="H33" s="16" t="s">
        <v>31</v>
      </c>
      <c r="I33" s="16">
        <v>9.4E-2</v>
      </c>
      <c r="J33" s="16">
        <v>57.856000000000002</v>
      </c>
      <c r="K33" s="7"/>
      <c r="L33" s="7"/>
    </row>
    <row r="34" spans="1:12" ht="16.5" x14ac:dyDescent="0.25">
      <c r="A34" s="11">
        <v>15</v>
      </c>
      <c r="B34" s="12" t="s">
        <v>71</v>
      </c>
      <c r="C34" s="13" t="s">
        <v>72</v>
      </c>
      <c r="D34" s="14" t="s">
        <v>73</v>
      </c>
      <c r="E34" s="15">
        <v>43326</v>
      </c>
      <c r="F34" s="16">
        <v>14.624000000000001</v>
      </c>
      <c r="G34" s="16" t="s">
        <v>31</v>
      </c>
      <c r="H34" s="16" t="s">
        <v>31</v>
      </c>
      <c r="I34" s="16">
        <v>14.624000000000001</v>
      </c>
      <c r="J34" s="19">
        <f>9000.899+0.001</f>
        <v>9000.9</v>
      </c>
      <c r="K34" s="7"/>
      <c r="L34" s="7"/>
    </row>
    <row r="35" spans="1:12" ht="16.5" x14ac:dyDescent="0.25">
      <c r="A35" s="11">
        <v>16</v>
      </c>
      <c r="B35" s="12" t="s">
        <v>74</v>
      </c>
      <c r="C35" s="13" t="s">
        <v>75</v>
      </c>
      <c r="D35" s="14" t="s">
        <v>76</v>
      </c>
      <c r="E35" s="15">
        <v>43343</v>
      </c>
      <c r="F35" s="16">
        <v>9.1999999999999998E-2</v>
      </c>
      <c r="G35" s="16" t="s">
        <v>31</v>
      </c>
      <c r="H35" s="16" t="s">
        <v>31</v>
      </c>
      <c r="I35" s="16">
        <v>9.1999999999999998E-2</v>
      </c>
      <c r="J35" s="16">
        <v>56.625</v>
      </c>
      <c r="K35" s="7"/>
      <c r="L35" s="7"/>
    </row>
    <row r="36" spans="1:12" ht="16.5" x14ac:dyDescent="0.25">
      <c r="A36" s="11">
        <v>17</v>
      </c>
      <c r="B36" s="12" t="s">
        <v>77</v>
      </c>
      <c r="C36" s="13" t="s">
        <v>78</v>
      </c>
      <c r="D36" s="14" t="s">
        <v>79</v>
      </c>
      <c r="E36" s="15">
        <v>43339</v>
      </c>
      <c r="F36" s="16">
        <v>0.443</v>
      </c>
      <c r="G36" s="16" t="s">
        <v>31</v>
      </c>
      <c r="H36" s="16" t="s">
        <v>31</v>
      </c>
      <c r="I36" s="16">
        <v>0.443</v>
      </c>
      <c r="J36" s="16">
        <v>272.661</v>
      </c>
      <c r="K36" s="7"/>
      <c r="L36" s="7"/>
    </row>
    <row r="37" spans="1:12" ht="16.5" x14ac:dyDescent="0.25">
      <c r="A37" s="11">
        <v>18</v>
      </c>
      <c r="B37" s="12" t="s">
        <v>80</v>
      </c>
      <c r="C37" s="13" t="s">
        <v>81</v>
      </c>
      <c r="D37" s="14" t="s">
        <v>82</v>
      </c>
      <c r="E37" s="15">
        <v>43339</v>
      </c>
      <c r="F37" s="16">
        <v>0.41699999999999998</v>
      </c>
      <c r="G37" s="16" t="s">
        <v>31</v>
      </c>
      <c r="H37" s="16" t="s">
        <v>31</v>
      </c>
      <c r="I37" s="16">
        <v>0.41699999999999998</v>
      </c>
      <c r="J37" s="16">
        <v>256.65899999999999</v>
      </c>
      <c r="K37" s="7"/>
      <c r="L37" s="7"/>
    </row>
    <row r="38" spans="1:12" ht="16.5" x14ac:dyDescent="0.25">
      <c r="A38" s="11">
        <v>19</v>
      </c>
      <c r="B38" s="12" t="s">
        <v>83</v>
      </c>
      <c r="C38" s="13" t="s">
        <v>84</v>
      </c>
      <c r="D38" s="14" t="s">
        <v>85</v>
      </c>
      <c r="E38" s="15">
        <v>43343</v>
      </c>
      <c r="F38" s="16">
        <v>6.2880000000000003</v>
      </c>
      <c r="G38" s="16" t="s">
        <v>31</v>
      </c>
      <c r="H38" s="16" t="s">
        <v>31</v>
      </c>
      <c r="I38" s="16">
        <v>6.2880000000000003</v>
      </c>
      <c r="J38" s="16">
        <v>3870.19</v>
      </c>
      <c r="K38" s="7"/>
      <c r="L38" s="7"/>
    </row>
    <row r="39" spans="1:12" ht="16.5" x14ac:dyDescent="0.25">
      <c r="A39" s="11">
        <v>20</v>
      </c>
      <c r="B39" s="12" t="s">
        <v>86</v>
      </c>
      <c r="C39" s="13" t="s">
        <v>87</v>
      </c>
      <c r="D39" s="14" t="s">
        <v>88</v>
      </c>
      <c r="E39" s="15">
        <v>43342</v>
      </c>
      <c r="F39" s="16">
        <v>0.25600000000000001</v>
      </c>
      <c r="G39" s="16" t="s">
        <v>31</v>
      </c>
      <c r="H39" s="16" t="s">
        <v>31</v>
      </c>
      <c r="I39" s="16">
        <v>0.25600000000000001</v>
      </c>
      <c r="J39" s="16">
        <v>157.565</v>
      </c>
      <c r="K39" s="7"/>
      <c r="L39" s="7"/>
    </row>
    <row r="40" spans="1:12" ht="16.5" x14ac:dyDescent="0.25">
      <c r="A40" s="11">
        <v>21</v>
      </c>
      <c r="B40" s="12" t="s">
        <v>89</v>
      </c>
      <c r="C40" s="13" t="s">
        <v>90</v>
      </c>
      <c r="D40" s="14" t="s">
        <v>91</v>
      </c>
      <c r="E40" s="15">
        <v>43334</v>
      </c>
      <c r="F40" s="16">
        <v>6.1369999999999996</v>
      </c>
      <c r="G40" s="16" t="s">
        <v>31</v>
      </c>
      <c r="H40" s="16" t="s">
        <v>31</v>
      </c>
      <c r="I40" s="16">
        <v>6.1369999999999996</v>
      </c>
      <c r="J40" s="16">
        <v>3777.2510000000002</v>
      </c>
      <c r="K40" s="7"/>
      <c r="L40" s="7"/>
    </row>
    <row r="41" spans="1:12" ht="16.5" x14ac:dyDescent="0.25">
      <c r="A41" s="11">
        <v>22</v>
      </c>
      <c r="B41" s="12" t="s">
        <v>92</v>
      </c>
      <c r="C41" s="13" t="s">
        <v>93</v>
      </c>
      <c r="D41" s="14" t="s">
        <v>94</v>
      </c>
      <c r="E41" s="15">
        <v>43342</v>
      </c>
      <c r="F41" s="16">
        <v>0.23400000000000001</v>
      </c>
      <c r="G41" s="16" t="s">
        <v>31</v>
      </c>
      <c r="H41" s="16" t="s">
        <v>31</v>
      </c>
      <c r="I41" s="16">
        <v>0.23400000000000001</v>
      </c>
      <c r="J41" s="16">
        <v>144.024</v>
      </c>
      <c r="K41" s="7"/>
      <c r="L41" s="7"/>
    </row>
    <row r="42" spans="1:12" ht="16.5" x14ac:dyDescent="0.25">
      <c r="A42" s="11">
        <v>23</v>
      </c>
      <c r="B42" s="12" t="s">
        <v>95</v>
      </c>
      <c r="C42" s="13" t="s">
        <v>96</v>
      </c>
      <c r="D42" s="14" t="s">
        <v>97</v>
      </c>
      <c r="E42" s="15">
        <v>43343</v>
      </c>
      <c r="F42" s="16">
        <v>0.28299999999999997</v>
      </c>
      <c r="G42" s="16" t="s">
        <v>31</v>
      </c>
      <c r="H42" s="16" t="s">
        <v>31</v>
      </c>
      <c r="I42" s="16">
        <v>0.28299999999999997</v>
      </c>
      <c r="J42" s="16">
        <v>174.18299999999999</v>
      </c>
      <c r="K42" s="7"/>
      <c r="L42" s="7"/>
    </row>
    <row r="43" spans="1:12" ht="16.5" x14ac:dyDescent="0.25">
      <c r="A43" s="11">
        <v>24</v>
      </c>
      <c r="B43" s="12" t="s">
        <v>98</v>
      </c>
      <c r="C43" s="13" t="s">
        <v>99</v>
      </c>
      <c r="D43" s="14" t="s">
        <v>100</v>
      </c>
      <c r="E43" s="15">
        <v>43348</v>
      </c>
      <c r="F43" s="16">
        <v>0.82499999999999996</v>
      </c>
      <c r="G43" s="16" t="s">
        <v>31</v>
      </c>
      <c r="H43" s="16" t="s">
        <v>31</v>
      </c>
      <c r="I43" s="16">
        <v>0.82499999999999996</v>
      </c>
      <c r="J43" s="16">
        <v>507.77800000000002</v>
      </c>
      <c r="K43" s="7"/>
      <c r="L43" s="7"/>
    </row>
    <row r="44" spans="1:12" ht="16.5" x14ac:dyDescent="0.25">
      <c r="A44" s="11">
        <v>25</v>
      </c>
      <c r="B44" s="12" t="s">
        <v>101</v>
      </c>
      <c r="C44" s="13" t="s">
        <v>102</v>
      </c>
      <c r="D44" s="14" t="s">
        <v>103</v>
      </c>
      <c r="E44" s="15">
        <v>43343</v>
      </c>
      <c r="F44" s="16">
        <v>0.26700000000000002</v>
      </c>
      <c r="G44" s="16" t="s">
        <v>31</v>
      </c>
      <c r="H44" s="16" t="s">
        <v>31</v>
      </c>
      <c r="I44" s="16">
        <v>0.26700000000000002</v>
      </c>
      <c r="J44" s="16">
        <v>164.33500000000001</v>
      </c>
      <c r="K44" s="7"/>
      <c r="L44" s="7"/>
    </row>
    <row r="45" spans="1:12" ht="16.5" x14ac:dyDescent="0.25">
      <c r="A45" s="11">
        <v>26</v>
      </c>
      <c r="B45" s="12" t="s">
        <v>104</v>
      </c>
      <c r="C45" s="13" t="s">
        <v>105</v>
      </c>
      <c r="D45" s="14" t="s">
        <v>106</v>
      </c>
      <c r="E45" s="15">
        <v>43343</v>
      </c>
      <c r="F45" s="16">
        <v>8.3000000000000004E-2</v>
      </c>
      <c r="G45" s="16" t="s">
        <v>31</v>
      </c>
      <c r="H45" s="16" t="s">
        <v>31</v>
      </c>
      <c r="I45" s="16">
        <v>8.3000000000000004E-2</v>
      </c>
      <c r="J45" s="16">
        <v>51.085999999999999</v>
      </c>
      <c r="K45" s="7"/>
      <c r="L45" s="7"/>
    </row>
    <row r="46" spans="1:12" ht="16.5" x14ac:dyDescent="0.25">
      <c r="A46" s="11">
        <v>27</v>
      </c>
      <c r="B46" s="12" t="s">
        <v>107</v>
      </c>
      <c r="C46" s="13" t="s">
        <v>108</v>
      </c>
      <c r="D46" s="14" t="s">
        <v>109</v>
      </c>
      <c r="E46" s="15">
        <v>43347</v>
      </c>
      <c r="F46" s="16">
        <v>0.38800000000000001</v>
      </c>
      <c r="G46" s="16" t="s">
        <v>31</v>
      </c>
      <c r="H46" s="16" t="s">
        <v>31</v>
      </c>
      <c r="I46" s="16">
        <v>0.38800000000000001</v>
      </c>
      <c r="J46" s="16">
        <v>238.809</v>
      </c>
      <c r="K46" s="7"/>
      <c r="L46" s="7"/>
    </row>
    <row r="47" spans="1:12" ht="16.5" x14ac:dyDescent="0.25">
      <c r="A47" s="11">
        <v>28</v>
      </c>
      <c r="B47" s="12" t="s">
        <v>110</v>
      </c>
      <c r="C47" s="13" t="s">
        <v>111</v>
      </c>
      <c r="D47" s="14" t="s">
        <v>112</v>
      </c>
      <c r="E47" s="15">
        <v>43343</v>
      </c>
      <c r="F47" s="16">
        <v>13.481</v>
      </c>
      <c r="G47" s="16" t="s">
        <v>31</v>
      </c>
      <c r="H47" s="16" t="s">
        <v>31</v>
      </c>
      <c r="I47" s="16">
        <v>13.481</v>
      </c>
      <c r="J47" s="19">
        <f>8297.396+0.001</f>
        <v>8297.3970000000008</v>
      </c>
      <c r="K47" s="7"/>
      <c r="L47" s="7"/>
    </row>
    <row r="48" spans="1:12" ht="33" x14ac:dyDescent="0.25">
      <c r="A48" s="11">
        <v>29</v>
      </c>
      <c r="B48" s="12" t="s">
        <v>113</v>
      </c>
      <c r="C48" s="13" t="s">
        <v>114</v>
      </c>
      <c r="D48" s="14" t="s">
        <v>115</v>
      </c>
      <c r="E48" s="15">
        <v>43342</v>
      </c>
      <c r="F48" s="16">
        <v>3.0579999999999998</v>
      </c>
      <c r="G48" s="16" t="s">
        <v>31</v>
      </c>
      <c r="H48" s="16" t="s">
        <v>31</v>
      </c>
      <c r="I48" s="16">
        <v>3.0579999999999998</v>
      </c>
      <c r="J48" s="16">
        <v>1882.163</v>
      </c>
      <c r="K48" s="7"/>
      <c r="L48" s="7"/>
    </row>
    <row r="49" spans="1:12" ht="16.5" x14ac:dyDescent="0.25">
      <c r="A49" s="11">
        <v>30</v>
      </c>
      <c r="B49" s="12" t="s">
        <v>116</v>
      </c>
      <c r="C49" s="13" t="s">
        <v>117</v>
      </c>
      <c r="D49" s="14" t="s">
        <v>118</v>
      </c>
      <c r="E49" s="15">
        <v>43339</v>
      </c>
      <c r="F49" s="16">
        <v>0.14399999999999999</v>
      </c>
      <c r="G49" s="16" t="s">
        <v>31</v>
      </c>
      <c r="H49" s="16" t="s">
        <v>31</v>
      </c>
      <c r="I49" s="16">
        <v>0.14399999999999999</v>
      </c>
      <c r="J49" s="16">
        <v>88.63</v>
      </c>
      <c r="K49" s="7"/>
      <c r="L49" s="7"/>
    </row>
    <row r="50" spans="1:12" ht="16.5" x14ac:dyDescent="0.25">
      <c r="A50" s="11">
        <v>31</v>
      </c>
      <c r="B50" s="12" t="s">
        <v>119</v>
      </c>
      <c r="C50" s="13" t="s">
        <v>120</v>
      </c>
      <c r="D50" s="14" t="s">
        <v>121</v>
      </c>
      <c r="E50" s="15">
        <v>43342</v>
      </c>
      <c r="F50" s="16">
        <v>0.77100000000000002</v>
      </c>
      <c r="G50" s="16" t="s">
        <v>31</v>
      </c>
      <c r="H50" s="16" t="s">
        <v>31</v>
      </c>
      <c r="I50" s="16">
        <v>0.77100000000000002</v>
      </c>
      <c r="J50" s="16">
        <v>474.541</v>
      </c>
      <c r="K50" s="7"/>
      <c r="L50" s="7"/>
    </row>
    <row r="51" spans="1:12" ht="16.5" x14ac:dyDescent="0.25">
      <c r="A51" s="11">
        <v>32</v>
      </c>
      <c r="B51" s="12" t="s">
        <v>122</v>
      </c>
      <c r="C51" s="13" t="s">
        <v>123</v>
      </c>
      <c r="D51" s="14" t="s">
        <v>124</v>
      </c>
      <c r="E51" s="15">
        <v>43343</v>
      </c>
      <c r="F51" s="16">
        <v>0.57699999999999996</v>
      </c>
      <c r="G51" s="16" t="s">
        <v>31</v>
      </c>
      <c r="H51" s="16" t="s">
        <v>31</v>
      </c>
      <c r="I51" s="16">
        <v>0.57699999999999996</v>
      </c>
      <c r="J51" s="16">
        <v>355.137</v>
      </c>
      <c r="K51" s="7"/>
      <c r="L51" s="7"/>
    </row>
    <row r="52" spans="1:12" ht="16.5" x14ac:dyDescent="0.25">
      <c r="A52" s="11">
        <v>33</v>
      </c>
      <c r="B52" s="12" t="s">
        <v>125</v>
      </c>
      <c r="C52" s="13" t="s">
        <v>126</v>
      </c>
      <c r="D52" s="14" t="s">
        <v>127</v>
      </c>
      <c r="E52" s="15">
        <v>43339</v>
      </c>
      <c r="F52" s="16">
        <v>1.667</v>
      </c>
      <c r="G52" s="16" t="s">
        <v>31</v>
      </c>
      <c r="H52" s="16" t="s">
        <v>31</v>
      </c>
      <c r="I52" s="16">
        <v>1.667</v>
      </c>
      <c r="J52" s="16">
        <v>1026.019</v>
      </c>
      <c r="K52" s="7"/>
      <c r="L52" s="7"/>
    </row>
    <row r="53" spans="1:12" ht="16.5" x14ac:dyDescent="0.25">
      <c r="A53" s="11">
        <v>34</v>
      </c>
      <c r="B53" s="12" t="s">
        <v>128</v>
      </c>
      <c r="C53" s="13" t="s">
        <v>129</v>
      </c>
      <c r="D53" s="14" t="s">
        <v>130</v>
      </c>
      <c r="E53" s="15">
        <v>43343</v>
      </c>
      <c r="F53" s="16">
        <v>1.069</v>
      </c>
      <c r="G53" s="16" t="s">
        <v>31</v>
      </c>
      <c r="H53" s="16" t="s">
        <v>31</v>
      </c>
      <c r="I53" s="16">
        <v>1.069</v>
      </c>
      <c r="J53" s="16">
        <v>657.95699999999999</v>
      </c>
      <c r="K53" s="7"/>
      <c r="L53" s="7"/>
    </row>
    <row r="54" spans="1:12" ht="16.5" x14ac:dyDescent="0.25">
      <c r="A54" s="11">
        <v>35</v>
      </c>
      <c r="B54" s="12" t="s">
        <v>131</v>
      </c>
      <c r="C54" s="13" t="s">
        <v>132</v>
      </c>
      <c r="D54" s="14" t="s">
        <v>133</v>
      </c>
      <c r="E54" s="15">
        <v>43342</v>
      </c>
      <c r="F54" s="16">
        <v>0.81</v>
      </c>
      <c r="G54" s="16" t="s">
        <v>31</v>
      </c>
      <c r="H54" s="16" t="s">
        <v>31</v>
      </c>
      <c r="I54" s="16">
        <v>0.81</v>
      </c>
      <c r="J54" s="16">
        <v>498.54500000000002</v>
      </c>
      <c r="K54" s="7"/>
      <c r="L54" s="7"/>
    </row>
    <row r="55" spans="1:12" ht="16.5" x14ac:dyDescent="0.25">
      <c r="A55" s="11">
        <v>36</v>
      </c>
      <c r="B55" s="12" t="s">
        <v>134</v>
      </c>
      <c r="C55" s="13" t="s">
        <v>135</v>
      </c>
      <c r="D55" s="14" t="s">
        <v>136</v>
      </c>
      <c r="E55" s="15">
        <v>43343</v>
      </c>
      <c r="F55" s="16">
        <v>5.3289999999999997</v>
      </c>
      <c r="G55" s="16" t="s">
        <v>31</v>
      </c>
      <c r="H55" s="16" t="s">
        <v>31</v>
      </c>
      <c r="I55" s="16">
        <v>5.3289999999999997</v>
      </c>
      <c r="J55" s="16">
        <v>3279.9369999999999</v>
      </c>
      <c r="K55" s="7"/>
      <c r="L55" s="7"/>
    </row>
    <row r="56" spans="1:12" ht="16.5" x14ac:dyDescent="0.25">
      <c r="A56" s="11">
        <v>37</v>
      </c>
      <c r="B56" s="12" t="s">
        <v>137</v>
      </c>
      <c r="C56" s="13" t="s">
        <v>138</v>
      </c>
      <c r="D56" s="14" t="s">
        <v>139</v>
      </c>
      <c r="E56" s="15">
        <v>43349</v>
      </c>
      <c r="F56" s="16">
        <v>0.499</v>
      </c>
      <c r="G56" s="16" t="s">
        <v>31</v>
      </c>
      <c r="H56" s="16" t="s">
        <v>31</v>
      </c>
      <c r="I56" s="16">
        <v>0.499</v>
      </c>
      <c r="J56" s="16">
        <v>307.12900000000002</v>
      </c>
      <c r="K56" s="7"/>
      <c r="L56" s="7"/>
    </row>
    <row r="57" spans="1:12" ht="16.5" x14ac:dyDescent="0.25">
      <c r="A57" s="11">
        <v>38</v>
      </c>
      <c r="B57" s="12" t="s">
        <v>140</v>
      </c>
      <c r="C57" s="13" t="s">
        <v>141</v>
      </c>
      <c r="D57" s="14" t="s">
        <v>142</v>
      </c>
      <c r="E57" s="15">
        <v>43347</v>
      </c>
      <c r="F57" s="16">
        <v>9.1999999999999998E-2</v>
      </c>
      <c r="G57" s="16" t="s">
        <v>31</v>
      </c>
      <c r="H57" s="16" t="s">
        <v>31</v>
      </c>
      <c r="I57" s="16">
        <v>9.1999999999999998E-2</v>
      </c>
      <c r="J57" s="16">
        <v>56.625</v>
      </c>
      <c r="K57" s="7"/>
      <c r="L57" s="7"/>
    </row>
    <row r="58" spans="1:12" ht="16.5" x14ac:dyDescent="0.25">
      <c r="A58" s="11">
        <v>39</v>
      </c>
      <c r="B58" s="12" t="s">
        <v>143</v>
      </c>
      <c r="C58" s="13" t="s">
        <v>144</v>
      </c>
      <c r="D58" s="14" t="s">
        <v>145</v>
      </c>
      <c r="E58" s="15">
        <v>43343</v>
      </c>
      <c r="F58" s="16">
        <v>0.13500000000000001</v>
      </c>
      <c r="G58" s="16" t="s">
        <v>31</v>
      </c>
      <c r="H58" s="16" t="s">
        <v>31</v>
      </c>
      <c r="I58" s="16">
        <v>0.13500000000000001</v>
      </c>
      <c r="J58" s="16">
        <v>83.090999999999994</v>
      </c>
      <c r="K58" s="7"/>
      <c r="L58" s="7"/>
    </row>
    <row r="59" spans="1:12" ht="16.5" x14ac:dyDescent="0.25">
      <c r="A59" s="11">
        <v>40</v>
      </c>
      <c r="B59" s="12" t="s">
        <v>146</v>
      </c>
      <c r="C59" s="13" t="s">
        <v>147</v>
      </c>
      <c r="D59" s="14" t="s">
        <v>148</v>
      </c>
      <c r="E59" s="15">
        <v>43349</v>
      </c>
      <c r="F59" s="16">
        <v>6.8000000000000005E-2</v>
      </c>
      <c r="G59" s="16" t="s">
        <v>31</v>
      </c>
      <c r="H59" s="16" t="s">
        <v>31</v>
      </c>
      <c r="I59" s="16">
        <v>6.8000000000000005E-2</v>
      </c>
      <c r="J59" s="16">
        <v>41.853000000000002</v>
      </c>
      <c r="K59" s="7"/>
      <c r="L59" s="7"/>
    </row>
    <row r="60" spans="1:12" ht="16.5" x14ac:dyDescent="0.25">
      <c r="A60" s="11">
        <v>41</v>
      </c>
      <c r="B60" s="12" t="s">
        <v>149</v>
      </c>
      <c r="C60" s="13" t="s">
        <v>150</v>
      </c>
      <c r="D60" s="14" t="s">
        <v>151</v>
      </c>
      <c r="E60" s="15">
        <v>43348</v>
      </c>
      <c r="F60" s="16">
        <v>2.972</v>
      </c>
      <c r="G60" s="16" t="s">
        <v>31</v>
      </c>
      <c r="H60" s="16" t="s">
        <v>31</v>
      </c>
      <c r="I60" s="16">
        <v>2.972</v>
      </c>
      <c r="J60" s="16">
        <v>1829.231</v>
      </c>
      <c r="K60" s="7"/>
      <c r="L60" s="7"/>
    </row>
    <row r="61" spans="1:12" ht="16.5" x14ac:dyDescent="0.25">
      <c r="A61" s="11">
        <v>42</v>
      </c>
      <c r="B61" s="12" t="s">
        <v>152</v>
      </c>
      <c r="C61" s="13" t="s">
        <v>153</v>
      </c>
      <c r="D61" s="14" t="s">
        <v>154</v>
      </c>
      <c r="E61" s="15">
        <v>43343</v>
      </c>
      <c r="F61" s="16">
        <v>7.5979999999999999</v>
      </c>
      <c r="G61" s="16" t="s">
        <v>31</v>
      </c>
      <c r="H61" s="16" t="s">
        <v>31</v>
      </c>
      <c r="I61" s="16">
        <v>7.5979999999999999</v>
      </c>
      <c r="J61" s="16">
        <v>4676.4790000000003</v>
      </c>
      <c r="K61" s="7"/>
      <c r="L61" s="7"/>
    </row>
    <row r="62" spans="1:12" ht="16.5" x14ac:dyDescent="0.25">
      <c r="A62" s="11">
        <v>43</v>
      </c>
      <c r="B62" s="12" t="s">
        <v>155</v>
      </c>
      <c r="C62" s="13" t="s">
        <v>156</v>
      </c>
      <c r="D62" s="14" t="s">
        <v>157</v>
      </c>
      <c r="E62" s="15">
        <v>43350</v>
      </c>
      <c r="F62" s="16">
        <v>0.11799999999999999</v>
      </c>
      <c r="G62" s="16" t="s">
        <v>31</v>
      </c>
      <c r="H62" s="16" t="s">
        <v>31</v>
      </c>
      <c r="I62" s="16">
        <v>0.11799999999999999</v>
      </c>
      <c r="J62" s="16">
        <v>72.628</v>
      </c>
      <c r="K62" s="7"/>
      <c r="L62" s="7"/>
    </row>
    <row r="63" spans="1:12" ht="16.5" x14ac:dyDescent="0.25">
      <c r="A63" s="11">
        <v>44</v>
      </c>
      <c r="B63" s="12" t="s">
        <v>158</v>
      </c>
      <c r="C63" s="13" t="s">
        <v>159</v>
      </c>
      <c r="D63" s="14" t="s">
        <v>160</v>
      </c>
      <c r="E63" s="15">
        <v>43343</v>
      </c>
      <c r="F63" s="16">
        <v>2.149</v>
      </c>
      <c r="G63" s="16" t="s">
        <v>31</v>
      </c>
      <c r="H63" s="16" t="s">
        <v>31</v>
      </c>
      <c r="I63" s="16">
        <v>2.149</v>
      </c>
      <c r="J63" s="16">
        <v>1322.684</v>
      </c>
      <c r="K63" s="7"/>
      <c r="L63" s="7"/>
    </row>
    <row r="64" spans="1:12" ht="16.5" x14ac:dyDescent="0.25">
      <c r="A64" s="11">
        <v>45</v>
      </c>
      <c r="B64" s="12" t="s">
        <v>161</v>
      </c>
      <c r="C64" s="13" t="s">
        <v>162</v>
      </c>
      <c r="D64" s="14" t="s">
        <v>163</v>
      </c>
      <c r="E64" s="15">
        <v>43343</v>
      </c>
      <c r="F64" s="16">
        <v>5.2690000000000001</v>
      </c>
      <c r="G64" s="16" t="s">
        <v>31</v>
      </c>
      <c r="H64" s="16" t="s">
        <v>31</v>
      </c>
      <c r="I64" s="16">
        <v>5.2690000000000001</v>
      </c>
      <c r="J64" s="16">
        <v>3243.0070000000001</v>
      </c>
      <c r="K64" s="7"/>
      <c r="L64" s="7"/>
    </row>
    <row r="65" spans="1:12" ht="16.5" x14ac:dyDescent="0.25">
      <c r="A65" s="11">
        <v>46</v>
      </c>
      <c r="B65" s="12" t="s">
        <v>164</v>
      </c>
      <c r="C65" s="13" t="s">
        <v>165</v>
      </c>
      <c r="D65" s="14" t="s">
        <v>166</v>
      </c>
      <c r="E65" s="15">
        <v>43343</v>
      </c>
      <c r="F65" s="16">
        <v>0.14399999999999999</v>
      </c>
      <c r="G65" s="29" t="s">
        <v>31</v>
      </c>
      <c r="H65" s="29" t="s">
        <v>31</v>
      </c>
      <c r="I65" s="29" t="s">
        <v>31</v>
      </c>
      <c r="J65" s="16">
        <v>88.63</v>
      </c>
      <c r="K65" s="7"/>
      <c r="L65" s="7"/>
    </row>
    <row r="66" spans="1:12" ht="16.5" x14ac:dyDescent="0.25">
      <c r="A66" s="11">
        <v>47</v>
      </c>
      <c r="B66" s="12" t="s">
        <v>167</v>
      </c>
      <c r="C66" s="13" t="s">
        <v>168</v>
      </c>
      <c r="D66" s="14" t="s">
        <v>169</v>
      </c>
      <c r="E66" s="15">
        <v>43339</v>
      </c>
      <c r="F66" s="16">
        <v>0.81899999999999995</v>
      </c>
      <c r="G66" s="16" t="s">
        <v>31</v>
      </c>
      <c r="H66" s="16" t="s">
        <v>31</v>
      </c>
      <c r="I66" s="16">
        <v>0.81899999999999995</v>
      </c>
      <c r="J66" s="16">
        <v>504.08499999999998</v>
      </c>
      <c r="K66" s="7"/>
      <c r="L66" s="7"/>
    </row>
    <row r="67" spans="1:12" ht="16.5" x14ac:dyDescent="0.25">
      <c r="A67" s="11">
        <v>48</v>
      </c>
      <c r="B67" s="12" t="s">
        <v>170</v>
      </c>
      <c r="C67" s="13" t="s">
        <v>171</v>
      </c>
      <c r="D67" s="14" t="s">
        <v>172</v>
      </c>
      <c r="E67" s="15">
        <v>43341</v>
      </c>
      <c r="F67" s="16">
        <v>4.5999999999999999E-2</v>
      </c>
      <c r="G67" s="16" t="s">
        <v>31</v>
      </c>
      <c r="H67" s="16" t="s">
        <v>31</v>
      </c>
      <c r="I67" s="16" t="s">
        <v>31</v>
      </c>
      <c r="J67" s="16">
        <v>28.312000000000001</v>
      </c>
      <c r="K67" s="7"/>
      <c r="L67" s="7"/>
    </row>
    <row r="68" spans="1:12" ht="16.5" x14ac:dyDescent="0.25">
      <c r="A68" s="11">
        <v>49</v>
      </c>
      <c r="B68" s="12" t="s">
        <v>131</v>
      </c>
      <c r="C68" s="13" t="s">
        <v>173</v>
      </c>
      <c r="D68" s="14" t="s">
        <v>174</v>
      </c>
      <c r="E68" s="15">
        <v>43343</v>
      </c>
      <c r="F68" s="16">
        <v>3.5179999999999998</v>
      </c>
      <c r="G68" s="16" t="s">
        <v>31</v>
      </c>
      <c r="H68" s="16" t="s">
        <v>31</v>
      </c>
      <c r="I68" s="16">
        <v>3.5179999999999998</v>
      </c>
      <c r="J68" s="16">
        <v>2165.2869999999998</v>
      </c>
      <c r="K68" s="7"/>
      <c r="L68" s="7"/>
    </row>
    <row r="69" spans="1:12" ht="33" x14ac:dyDescent="0.25">
      <c r="A69" s="23">
        <v>50</v>
      </c>
      <c r="B69" s="24" t="s">
        <v>175</v>
      </c>
      <c r="C69" s="25"/>
      <c r="D69" s="26"/>
      <c r="E69" s="27"/>
      <c r="F69" s="28">
        <v>1.9999999999953388E-3</v>
      </c>
      <c r="G69" s="28" t="s">
        <v>31</v>
      </c>
      <c r="H69" s="28" t="s">
        <v>31</v>
      </c>
      <c r="I69" s="28">
        <v>1.9999999999953388E-3</v>
      </c>
      <c r="J69" s="28">
        <v>1.2310000000000001</v>
      </c>
      <c r="K69" s="7"/>
      <c r="L69" s="28">
        <v>1.2310000000000001</v>
      </c>
    </row>
    <row r="70" spans="1:12" ht="16.5" x14ac:dyDescent="0.25">
      <c r="A70" s="11"/>
      <c r="B70" s="12"/>
      <c r="C70" s="13"/>
      <c r="D70" s="14"/>
      <c r="E70" s="15"/>
      <c r="F70" s="16">
        <v>100.00000000000001</v>
      </c>
      <c r="G70" s="16" t="s">
        <v>31</v>
      </c>
      <c r="H70" s="16" t="s">
        <v>31</v>
      </c>
      <c r="I70" s="16">
        <v>99.809999999999988</v>
      </c>
      <c r="J70" s="20">
        <f>SUM(J20:J69)</f>
        <v>61191.220999999983</v>
      </c>
      <c r="K70" s="7"/>
      <c r="L70" s="7">
        <f>SUM(L22:L69)</f>
        <v>358.83</v>
      </c>
    </row>
    <row r="71" spans="1:12" ht="16.5" x14ac:dyDescent="0.25">
      <c r="A71" s="11"/>
      <c r="B71" s="12" t="s">
        <v>176</v>
      </c>
      <c r="C71" s="13"/>
      <c r="D71" s="14"/>
      <c r="E71" s="15"/>
      <c r="F71" s="16"/>
      <c r="G71" s="16" t="s">
        <v>31</v>
      </c>
      <c r="H71" s="16"/>
      <c r="I71" s="16" t="s">
        <v>31</v>
      </c>
      <c r="J71" s="16">
        <v>61548.817999999985</v>
      </c>
      <c r="K71" s="7"/>
      <c r="L71" s="7"/>
    </row>
    <row r="72" spans="1:12" ht="16.5" x14ac:dyDescent="0.25">
      <c r="A72" s="11"/>
      <c r="B72" s="12" t="s">
        <v>177</v>
      </c>
      <c r="C72" s="13"/>
      <c r="D72" s="14"/>
      <c r="E72" s="15"/>
      <c r="F72" s="16"/>
      <c r="G72" s="16" t="s">
        <v>31</v>
      </c>
      <c r="H72" s="16"/>
      <c r="I72" s="16" t="s">
        <v>31</v>
      </c>
      <c r="J72" s="20">
        <v>61548.82</v>
      </c>
      <c r="K72" s="30">
        <f>J72-L70</f>
        <v>61189.99</v>
      </c>
      <c r="L72" s="7"/>
    </row>
    <row r="73" spans="1:12" x14ac:dyDescent="0.25">
      <c r="J73" s="18">
        <f>J72-J71</f>
        <v>2.0000000149593689E-3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9"/>
  <sheetViews>
    <sheetView topLeftCell="A4" zoomScale="69" zoomScaleNormal="69" zoomScaleSheetLayoutView="100" workbookViewId="0">
      <selection activeCell="K28" sqref="K28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9" t="s">
        <v>8</v>
      </c>
      <c r="B13" s="39"/>
      <c r="C13" s="40" t="s">
        <v>13</v>
      </c>
      <c r="D13" s="41"/>
      <c r="E13" s="41"/>
      <c r="F13" s="41"/>
      <c r="G13" s="42"/>
      <c r="H13" s="40" t="s">
        <v>14</v>
      </c>
      <c r="I13" s="41"/>
      <c r="J13" s="42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539</v>
      </c>
      <c r="I14" s="39"/>
      <c r="J14" s="39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40" t="s">
        <v>18</v>
      </c>
      <c r="H16" s="41"/>
      <c r="I16" s="41"/>
      <c r="J16" s="42"/>
    </row>
    <row r="17" spans="1:12" ht="27.75" customHeight="1" x14ac:dyDescent="0.25">
      <c r="A17" s="43"/>
      <c r="B17" s="43"/>
      <c r="C17" s="43"/>
      <c r="D17" s="47"/>
      <c r="E17" s="48"/>
      <c r="F17" s="49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149</v>
      </c>
      <c r="C20" s="13" t="s">
        <v>150</v>
      </c>
      <c r="D20" s="14" t="s">
        <v>540</v>
      </c>
      <c r="E20" s="15">
        <v>43343</v>
      </c>
      <c r="F20" s="16">
        <v>16.135000000000002</v>
      </c>
      <c r="G20" s="16" t="s">
        <v>31</v>
      </c>
      <c r="H20" s="16" t="s">
        <v>31</v>
      </c>
      <c r="I20" s="16">
        <v>16.135000000000002</v>
      </c>
      <c r="J20" s="16">
        <v>2200.681</v>
      </c>
      <c r="K20" s="7"/>
      <c r="L20" s="7"/>
    </row>
    <row r="21" spans="1:12" ht="16.5" x14ac:dyDescent="0.25">
      <c r="A21" s="11">
        <v>2</v>
      </c>
      <c r="B21" s="12" t="s">
        <v>128</v>
      </c>
      <c r="C21" s="13" t="s">
        <v>129</v>
      </c>
      <c r="D21" s="14" t="s">
        <v>541</v>
      </c>
      <c r="E21" s="15">
        <v>43342</v>
      </c>
      <c r="F21" s="16">
        <v>3.8650000000000002</v>
      </c>
      <c r="G21" s="16" t="s">
        <v>31</v>
      </c>
      <c r="H21" s="16" t="s">
        <v>31</v>
      </c>
      <c r="I21" s="16">
        <v>3.8650000000000002</v>
      </c>
      <c r="J21" s="16">
        <v>527.154</v>
      </c>
      <c r="K21" s="7"/>
      <c r="L21" s="7"/>
    </row>
    <row r="22" spans="1:12" ht="16.5" x14ac:dyDescent="0.25">
      <c r="A22" s="11">
        <v>3</v>
      </c>
      <c r="B22" s="12" t="s">
        <v>110</v>
      </c>
      <c r="C22" s="13" t="s">
        <v>111</v>
      </c>
      <c r="D22" s="14" t="s">
        <v>542</v>
      </c>
      <c r="E22" s="15">
        <v>43342</v>
      </c>
      <c r="F22" s="16">
        <v>23.864999999999998</v>
      </c>
      <c r="G22" s="16" t="s">
        <v>31</v>
      </c>
      <c r="H22" s="16" t="s">
        <v>31</v>
      </c>
      <c r="I22" s="16">
        <v>23.864999999999998</v>
      </c>
      <c r="J22" s="16">
        <v>3254.99</v>
      </c>
      <c r="K22" s="7"/>
      <c r="L22" s="7"/>
    </row>
    <row r="23" spans="1:12" ht="16.5" x14ac:dyDescent="0.25">
      <c r="A23" s="11">
        <v>4</v>
      </c>
      <c r="B23" s="12" t="s">
        <v>152</v>
      </c>
      <c r="C23" s="13" t="s">
        <v>153</v>
      </c>
      <c r="D23" s="14" t="s">
        <v>543</v>
      </c>
      <c r="E23" s="15">
        <v>43343</v>
      </c>
      <c r="F23" s="16">
        <v>32.270000000000003</v>
      </c>
      <c r="G23" s="16" t="s">
        <v>31</v>
      </c>
      <c r="H23" s="16" t="s">
        <v>31</v>
      </c>
      <c r="I23" s="16">
        <v>32.270000000000003</v>
      </c>
      <c r="J23" s="19">
        <f>4401.363+0.001</f>
        <v>4401.3640000000005</v>
      </c>
      <c r="K23" s="7"/>
      <c r="L23" s="7"/>
    </row>
    <row r="24" spans="1:12" ht="16.5" x14ac:dyDescent="0.25">
      <c r="A24" s="11">
        <v>5</v>
      </c>
      <c r="B24" s="12" t="s">
        <v>205</v>
      </c>
      <c r="C24" s="13" t="s">
        <v>206</v>
      </c>
      <c r="D24" s="14" t="s">
        <v>544</v>
      </c>
      <c r="E24" s="15">
        <v>43343</v>
      </c>
      <c r="F24" s="16">
        <v>16.135000000000002</v>
      </c>
      <c r="G24" s="16" t="s">
        <v>31</v>
      </c>
      <c r="H24" s="16" t="s">
        <v>31</v>
      </c>
      <c r="I24" s="16">
        <v>16.135000000000002</v>
      </c>
      <c r="J24" s="16">
        <v>2200.681</v>
      </c>
      <c r="K24" s="7"/>
      <c r="L24" s="7"/>
    </row>
    <row r="25" spans="1:12" ht="33" x14ac:dyDescent="0.25">
      <c r="A25" s="23">
        <v>6</v>
      </c>
      <c r="B25" s="24" t="s">
        <v>175</v>
      </c>
      <c r="C25" s="25"/>
      <c r="D25" s="26"/>
      <c r="E25" s="27"/>
      <c r="F25" s="28">
        <v>7.730000000000004</v>
      </c>
      <c r="G25" s="28" t="s">
        <v>31</v>
      </c>
      <c r="H25" s="28" t="s">
        <v>31</v>
      </c>
      <c r="I25" s="28">
        <v>7.730000000000004</v>
      </c>
      <c r="J25" s="28">
        <v>1054.308</v>
      </c>
      <c r="K25" s="7"/>
      <c r="L25" s="7"/>
    </row>
    <row r="26" spans="1:12" ht="16.5" x14ac:dyDescent="0.25">
      <c r="A26" s="11"/>
      <c r="B26" s="12"/>
      <c r="C26" s="13"/>
      <c r="D26" s="14"/>
      <c r="E26" s="15"/>
      <c r="F26" s="16">
        <v>100</v>
      </c>
      <c r="G26" s="16" t="s">
        <v>31</v>
      </c>
      <c r="H26" s="16" t="s">
        <v>31</v>
      </c>
      <c r="I26" s="16">
        <v>100</v>
      </c>
      <c r="J26" s="20">
        <f>SUM(J20:J25)</f>
        <v>13639.178</v>
      </c>
      <c r="K26" s="7"/>
      <c r="L26" s="7"/>
    </row>
    <row r="27" spans="1:12" ht="16.5" x14ac:dyDescent="0.25">
      <c r="A27" s="11"/>
      <c r="B27" s="12" t="s">
        <v>176</v>
      </c>
      <c r="C27" s="13"/>
      <c r="D27" s="14"/>
      <c r="E27" s="15"/>
      <c r="F27" s="16"/>
      <c r="G27" s="16" t="s">
        <v>31</v>
      </c>
      <c r="H27" s="16"/>
      <c r="I27" s="16" t="s">
        <v>31</v>
      </c>
      <c r="J27" s="16">
        <v>13639.177</v>
      </c>
      <c r="K27" s="7"/>
      <c r="L27" s="7"/>
    </row>
    <row r="28" spans="1:12" ht="16.5" x14ac:dyDescent="0.25">
      <c r="A28" s="11"/>
      <c r="B28" s="12" t="s">
        <v>177</v>
      </c>
      <c r="C28" s="13"/>
      <c r="D28" s="14"/>
      <c r="E28" s="15"/>
      <c r="F28" s="16"/>
      <c r="G28" s="16" t="s">
        <v>31</v>
      </c>
      <c r="H28" s="16"/>
      <c r="I28" s="16" t="s">
        <v>31</v>
      </c>
      <c r="J28" s="20">
        <v>13639.178</v>
      </c>
      <c r="K28" s="30">
        <f>J28-J25</f>
        <v>12584.869999999999</v>
      </c>
      <c r="L28" s="7"/>
    </row>
    <row r="29" spans="1:12" x14ac:dyDescent="0.25">
      <c r="J29" s="18">
        <f>J28-J27</f>
        <v>1.0000000002037268E-3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tabSelected="1" topLeftCell="A19" zoomScale="77" zoomScaleNormal="77" zoomScaleSheetLayoutView="100" workbookViewId="0">
      <selection activeCell="F28" sqref="F28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9" t="s">
        <v>8</v>
      </c>
      <c r="B13" s="39"/>
      <c r="C13" s="40" t="s">
        <v>13</v>
      </c>
      <c r="D13" s="41"/>
      <c r="E13" s="41"/>
      <c r="F13" s="41"/>
      <c r="G13" s="42"/>
      <c r="H13" s="40" t="s">
        <v>14</v>
      </c>
      <c r="I13" s="41"/>
      <c r="J13" s="42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545</v>
      </c>
      <c r="I14" s="39"/>
      <c r="J14" s="39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40" t="s">
        <v>18</v>
      </c>
      <c r="H16" s="41"/>
      <c r="I16" s="41"/>
      <c r="J16" s="42"/>
    </row>
    <row r="17" spans="1:12" ht="27.75" customHeight="1" x14ac:dyDescent="0.25">
      <c r="A17" s="43"/>
      <c r="B17" s="43"/>
      <c r="C17" s="43"/>
      <c r="D17" s="47"/>
      <c r="E17" s="48"/>
      <c r="F17" s="49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546</v>
      </c>
      <c r="C20" s="13" t="s">
        <v>547</v>
      </c>
      <c r="D20" s="14" t="s">
        <v>548</v>
      </c>
      <c r="E20" s="15">
        <v>43341</v>
      </c>
      <c r="F20" s="16">
        <v>49.439</v>
      </c>
      <c r="G20" s="16">
        <v>49.439</v>
      </c>
      <c r="H20" s="19">
        <f>2978.8-0.001</f>
        <v>2978.799</v>
      </c>
      <c r="I20" s="16" t="s">
        <v>31</v>
      </c>
      <c r="J20" s="16" t="s">
        <v>31</v>
      </c>
      <c r="K20" s="7"/>
      <c r="L20" s="7"/>
    </row>
    <row r="21" spans="1:12" ht="16.5" x14ac:dyDescent="0.25">
      <c r="A21" s="11">
        <v>2</v>
      </c>
      <c r="B21" s="12" t="s">
        <v>549</v>
      </c>
      <c r="C21" s="13" t="s">
        <v>550</v>
      </c>
      <c r="D21" s="14" t="s">
        <v>551</v>
      </c>
      <c r="E21" s="15">
        <v>43341</v>
      </c>
      <c r="F21" s="16">
        <v>0.64200000000000002</v>
      </c>
      <c r="G21" s="16" t="s">
        <v>31</v>
      </c>
      <c r="H21" s="16" t="s">
        <v>31</v>
      </c>
      <c r="I21" s="16">
        <v>0.64200000000000002</v>
      </c>
      <c r="J21" s="16">
        <v>32.234999999999999</v>
      </c>
      <c r="K21" s="7"/>
      <c r="L21" s="7"/>
    </row>
    <row r="22" spans="1:12" ht="16.5" x14ac:dyDescent="0.25">
      <c r="A22" s="11">
        <v>3</v>
      </c>
      <c r="B22" s="12" t="s">
        <v>552</v>
      </c>
      <c r="C22" s="13" t="s">
        <v>553</v>
      </c>
      <c r="D22" s="14" t="s">
        <v>554</v>
      </c>
      <c r="E22" s="15">
        <v>43339</v>
      </c>
      <c r="F22" s="16">
        <v>0.34399999999999997</v>
      </c>
      <c r="G22" s="16" t="s">
        <v>31</v>
      </c>
      <c r="H22" s="16" t="s">
        <v>31</v>
      </c>
      <c r="I22" s="16">
        <v>0.34399999999999997</v>
      </c>
      <c r="J22" s="16">
        <v>17.271999999999998</v>
      </c>
      <c r="K22" s="7"/>
      <c r="L22" s="7"/>
    </row>
    <row r="23" spans="1:12" ht="16.5" x14ac:dyDescent="0.25">
      <c r="A23" s="11">
        <v>4</v>
      </c>
      <c r="B23" s="12" t="s">
        <v>555</v>
      </c>
      <c r="C23" s="13" t="s">
        <v>556</v>
      </c>
      <c r="D23" s="14" t="s">
        <v>557</v>
      </c>
      <c r="E23" s="15">
        <v>43349</v>
      </c>
      <c r="F23" s="16">
        <v>1.9219999999999999</v>
      </c>
      <c r="G23" s="16" t="s">
        <v>31</v>
      </c>
      <c r="H23" s="16" t="s">
        <v>31</v>
      </c>
      <c r="I23" s="16">
        <v>1.9219999999999999</v>
      </c>
      <c r="J23" s="16">
        <v>96.504000000000005</v>
      </c>
      <c r="K23" s="7"/>
      <c r="L23" s="7"/>
    </row>
    <row r="24" spans="1:12" ht="16.5" x14ac:dyDescent="0.25">
      <c r="A24" s="11">
        <v>5</v>
      </c>
      <c r="B24" s="12" t="s">
        <v>558</v>
      </c>
      <c r="C24" s="13" t="s">
        <v>559</v>
      </c>
      <c r="D24" s="14" t="s">
        <v>560</v>
      </c>
      <c r="E24" s="15">
        <v>43339</v>
      </c>
      <c r="F24" s="16">
        <v>4.4109999999999996</v>
      </c>
      <c r="G24" s="16">
        <v>4.4109999999999996</v>
      </c>
      <c r="H24" s="16">
        <v>265.77199999999999</v>
      </c>
      <c r="I24" s="16" t="s">
        <v>31</v>
      </c>
      <c r="J24" s="16" t="s">
        <v>31</v>
      </c>
      <c r="K24" s="7"/>
      <c r="L24" s="7"/>
    </row>
    <row r="25" spans="1:12" ht="33" x14ac:dyDescent="0.25">
      <c r="A25" s="11">
        <v>6</v>
      </c>
      <c r="B25" s="12" t="s">
        <v>561</v>
      </c>
      <c r="C25" s="13" t="s">
        <v>562</v>
      </c>
      <c r="D25" s="14" t="s">
        <v>563</v>
      </c>
      <c r="E25" s="15">
        <v>43339</v>
      </c>
      <c r="F25" s="16">
        <v>26.212</v>
      </c>
      <c r="G25" s="16">
        <v>26.212</v>
      </c>
      <c r="H25" s="16">
        <v>1579.326</v>
      </c>
      <c r="I25" s="16" t="s">
        <v>31</v>
      </c>
      <c r="J25" s="16" t="s">
        <v>31</v>
      </c>
      <c r="K25" s="7"/>
      <c r="L25" s="7"/>
    </row>
    <row r="26" spans="1:12" ht="16.5" x14ac:dyDescent="0.25">
      <c r="A26" s="11">
        <v>7</v>
      </c>
      <c r="B26" s="12" t="s">
        <v>564</v>
      </c>
      <c r="C26" s="13" t="s">
        <v>565</v>
      </c>
      <c r="D26" s="14" t="s">
        <v>566</v>
      </c>
      <c r="E26" s="15">
        <v>43339</v>
      </c>
      <c r="F26" s="16">
        <v>16.146000000000001</v>
      </c>
      <c r="G26" s="16">
        <v>16.146000000000001</v>
      </c>
      <c r="H26" s="16">
        <v>972.82899999999995</v>
      </c>
      <c r="I26" s="16" t="s">
        <v>31</v>
      </c>
      <c r="J26" s="16" t="s">
        <v>31</v>
      </c>
      <c r="K26" s="7"/>
      <c r="L26" s="7"/>
    </row>
    <row r="27" spans="1:12" ht="16.5" x14ac:dyDescent="0.25">
      <c r="A27" s="11">
        <v>8</v>
      </c>
      <c r="B27" s="12" t="s">
        <v>567</v>
      </c>
      <c r="C27" s="13" t="s">
        <v>568</v>
      </c>
      <c r="D27" s="14" t="s">
        <v>569</v>
      </c>
      <c r="E27" s="15">
        <v>43342</v>
      </c>
      <c r="F27" s="16">
        <v>0.88400000000000001</v>
      </c>
      <c r="G27" s="16">
        <v>0.88400000000000001</v>
      </c>
      <c r="H27" s="16">
        <v>53.262999999999998</v>
      </c>
      <c r="I27" s="16" t="s">
        <v>31</v>
      </c>
      <c r="J27" s="16" t="s">
        <v>31</v>
      </c>
      <c r="K27" s="7"/>
      <c r="L27" s="7"/>
    </row>
    <row r="28" spans="1:12" ht="16.5" x14ac:dyDescent="0.25">
      <c r="A28" s="11"/>
      <c r="B28" s="12"/>
      <c r="C28" s="13"/>
      <c r="D28" s="14"/>
      <c r="E28" s="15"/>
      <c r="F28" s="16">
        <v>100</v>
      </c>
      <c r="G28" s="16">
        <v>97.091999999999999</v>
      </c>
      <c r="H28" s="16">
        <f>SUM(H20:H27)</f>
        <v>5849.9889999999996</v>
      </c>
      <c r="I28" s="16">
        <v>2.9079999999999999</v>
      </c>
      <c r="J28" s="16">
        <f>SUM(J20:J27)</f>
        <v>146.011</v>
      </c>
      <c r="K28" s="22">
        <f>H28+J28</f>
        <v>5996</v>
      </c>
      <c r="L28" s="7"/>
    </row>
    <row r="29" spans="1:12" ht="16.5" x14ac:dyDescent="0.25">
      <c r="A29" s="11"/>
      <c r="B29" s="12" t="s">
        <v>176</v>
      </c>
      <c r="C29" s="13"/>
      <c r="D29" s="14"/>
      <c r="E29" s="15"/>
      <c r="F29" s="16"/>
      <c r="G29" s="16" t="s">
        <v>31</v>
      </c>
      <c r="H29" s="16"/>
      <c r="I29" s="16" t="s">
        <v>31</v>
      </c>
      <c r="J29" s="16">
        <v>5996.0010000000002</v>
      </c>
      <c r="K29" s="7"/>
      <c r="L29" s="7"/>
    </row>
    <row r="30" spans="1:12" ht="16.5" x14ac:dyDescent="0.25">
      <c r="A30" s="11"/>
      <c r="B30" s="12" t="s">
        <v>177</v>
      </c>
      <c r="C30" s="13"/>
      <c r="D30" s="14"/>
      <c r="E30" s="15"/>
      <c r="F30" s="16"/>
      <c r="G30" s="16" t="s">
        <v>31</v>
      </c>
      <c r="H30" s="16"/>
      <c r="I30" s="16" t="s">
        <v>31</v>
      </c>
      <c r="J30" s="20">
        <v>5996</v>
      </c>
      <c r="K30" s="30"/>
      <c r="L30" s="7"/>
    </row>
    <row r="31" spans="1:12" x14ac:dyDescent="0.25">
      <c r="J31" s="18">
        <f>J30-J29</f>
        <v>-1.0000000002037268E-3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0"/>
  <sheetViews>
    <sheetView topLeftCell="A32" zoomScale="66" zoomScaleNormal="66" zoomScaleSheetLayoutView="100" workbookViewId="0">
      <selection activeCell="M35" sqref="M35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9" t="s">
        <v>8</v>
      </c>
      <c r="B13" s="39"/>
      <c r="C13" s="40" t="s">
        <v>13</v>
      </c>
      <c r="D13" s="41"/>
      <c r="E13" s="41"/>
      <c r="F13" s="41"/>
      <c r="G13" s="42"/>
      <c r="H13" s="40" t="s">
        <v>14</v>
      </c>
      <c r="I13" s="41"/>
      <c r="J13" s="42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178</v>
      </c>
      <c r="I14" s="39"/>
      <c r="J14" s="39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40" t="s">
        <v>18</v>
      </c>
      <c r="H16" s="41"/>
      <c r="I16" s="41"/>
      <c r="J16" s="42"/>
    </row>
    <row r="17" spans="1:12" ht="27.75" customHeight="1" x14ac:dyDescent="0.25">
      <c r="A17" s="43"/>
      <c r="B17" s="43"/>
      <c r="C17" s="43"/>
      <c r="D17" s="47"/>
      <c r="E17" s="48"/>
      <c r="F17" s="49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179</v>
      </c>
      <c r="C20" s="13" t="s">
        <v>180</v>
      </c>
      <c r="D20" s="14" t="s">
        <v>181</v>
      </c>
      <c r="E20" s="15">
        <v>43343</v>
      </c>
      <c r="F20" s="16">
        <v>1.823</v>
      </c>
      <c r="G20" s="16" t="s">
        <v>31</v>
      </c>
      <c r="H20" s="16" t="s">
        <v>31</v>
      </c>
      <c r="I20" s="16">
        <v>1.823</v>
      </c>
      <c r="J20" s="16">
        <v>89.787000000000006</v>
      </c>
      <c r="K20" s="7"/>
      <c r="L20" s="7"/>
    </row>
    <row r="21" spans="1:12" ht="16.5" x14ac:dyDescent="0.25">
      <c r="A21" s="11">
        <v>2</v>
      </c>
      <c r="B21" s="12" t="s">
        <v>182</v>
      </c>
      <c r="C21" s="13" t="s">
        <v>183</v>
      </c>
      <c r="D21" s="14" t="s">
        <v>184</v>
      </c>
      <c r="E21" s="15">
        <v>43343</v>
      </c>
      <c r="F21" s="16">
        <v>0.50600000000000001</v>
      </c>
      <c r="G21" s="16">
        <v>0.50600000000000001</v>
      </c>
      <c r="H21" s="16">
        <v>29.905999999999999</v>
      </c>
      <c r="I21" s="16" t="s">
        <v>31</v>
      </c>
      <c r="J21" s="16" t="s">
        <v>31</v>
      </c>
      <c r="K21" s="7"/>
      <c r="L21" s="7"/>
    </row>
    <row r="22" spans="1:12" ht="16.5" x14ac:dyDescent="0.25">
      <c r="A22" s="11">
        <v>3</v>
      </c>
      <c r="B22" s="12" t="s">
        <v>185</v>
      </c>
      <c r="C22" s="13" t="s">
        <v>186</v>
      </c>
      <c r="D22" s="14" t="s">
        <v>187</v>
      </c>
      <c r="E22" s="15">
        <v>43342</v>
      </c>
      <c r="F22" s="16">
        <v>2.8780000000000001</v>
      </c>
      <c r="G22" s="16" t="s">
        <v>31</v>
      </c>
      <c r="H22" s="16" t="s">
        <v>31</v>
      </c>
      <c r="I22" s="16">
        <v>2.8780000000000001</v>
      </c>
      <c r="J22" s="16">
        <v>141.74799999999999</v>
      </c>
      <c r="K22" s="7"/>
      <c r="L22" s="7"/>
    </row>
    <row r="23" spans="1:12" ht="16.5" x14ac:dyDescent="0.25">
      <c r="A23" s="11">
        <v>4</v>
      </c>
      <c r="B23" s="12" t="s">
        <v>53</v>
      </c>
      <c r="C23" s="13" t="s">
        <v>54</v>
      </c>
      <c r="D23" s="14" t="s">
        <v>188</v>
      </c>
      <c r="E23" s="15">
        <v>43342</v>
      </c>
      <c r="F23" s="16">
        <v>7.2229999999999999</v>
      </c>
      <c r="G23" s="16" t="s">
        <v>31</v>
      </c>
      <c r="H23" s="16" t="s">
        <v>31</v>
      </c>
      <c r="I23" s="16">
        <v>7.2229999999999999</v>
      </c>
      <c r="J23" s="19">
        <f>355.748-0.001</f>
        <v>355.74700000000001</v>
      </c>
      <c r="K23" s="7"/>
      <c r="L23" s="7"/>
    </row>
    <row r="24" spans="1:12" ht="16.5" x14ac:dyDescent="0.25">
      <c r="A24" s="11">
        <v>5</v>
      </c>
      <c r="B24" s="12" t="s">
        <v>56</v>
      </c>
      <c r="C24" s="13" t="s">
        <v>57</v>
      </c>
      <c r="D24" s="14" t="s">
        <v>189</v>
      </c>
      <c r="E24" s="15">
        <v>43343</v>
      </c>
      <c r="F24" s="16">
        <v>0.13</v>
      </c>
      <c r="G24" s="16">
        <v>0.13</v>
      </c>
      <c r="H24" s="16">
        <v>7.6829999999999998</v>
      </c>
      <c r="I24" s="16" t="s">
        <v>31</v>
      </c>
      <c r="J24" s="16" t="s">
        <v>31</v>
      </c>
      <c r="K24" s="7"/>
      <c r="L24" s="7"/>
    </row>
    <row r="25" spans="1:12" ht="16.5" x14ac:dyDescent="0.25">
      <c r="A25" s="11">
        <v>6</v>
      </c>
      <c r="B25" s="12" t="s">
        <v>190</v>
      </c>
      <c r="C25" s="13" t="s">
        <v>191</v>
      </c>
      <c r="D25" s="14" t="s">
        <v>192</v>
      </c>
      <c r="E25" s="15">
        <v>43343</v>
      </c>
      <c r="F25" s="16">
        <v>0.21099999999999999</v>
      </c>
      <c r="G25" s="16">
        <v>0.21099999999999999</v>
      </c>
      <c r="H25" s="16">
        <v>12.471</v>
      </c>
      <c r="I25" s="16" t="s">
        <v>31</v>
      </c>
      <c r="J25" s="16" t="s">
        <v>31</v>
      </c>
      <c r="K25" s="7"/>
      <c r="L25" s="7"/>
    </row>
    <row r="26" spans="1:12" ht="16.5" x14ac:dyDescent="0.25">
      <c r="A26" s="11">
        <v>7</v>
      </c>
      <c r="B26" s="12" t="s">
        <v>193</v>
      </c>
      <c r="C26" s="13" t="s">
        <v>194</v>
      </c>
      <c r="D26" s="14" t="s">
        <v>195</v>
      </c>
      <c r="E26" s="15">
        <v>43339</v>
      </c>
      <c r="F26" s="16">
        <v>0.69399999999999995</v>
      </c>
      <c r="G26" s="16" t="s">
        <v>31</v>
      </c>
      <c r="H26" s="16" t="s">
        <v>31</v>
      </c>
      <c r="I26" s="16">
        <v>0.69399999999999995</v>
      </c>
      <c r="J26" s="16">
        <v>34.180999999999997</v>
      </c>
      <c r="K26" s="7"/>
      <c r="L26" s="7"/>
    </row>
    <row r="27" spans="1:12" ht="16.5" x14ac:dyDescent="0.25">
      <c r="A27" s="11">
        <v>8</v>
      </c>
      <c r="B27" s="12" t="s">
        <v>196</v>
      </c>
      <c r="C27" s="13" t="s">
        <v>197</v>
      </c>
      <c r="D27" s="14" t="s">
        <v>198</v>
      </c>
      <c r="E27" s="15">
        <v>43343</v>
      </c>
      <c r="F27" s="16">
        <v>0.13600000000000001</v>
      </c>
      <c r="G27" s="16">
        <v>0.13600000000000001</v>
      </c>
      <c r="H27" s="16">
        <v>8.0380000000000003</v>
      </c>
      <c r="I27" s="16" t="s">
        <v>31</v>
      </c>
      <c r="J27" s="16" t="s">
        <v>31</v>
      </c>
      <c r="K27" s="7"/>
      <c r="L27" s="7"/>
    </row>
    <row r="28" spans="1:12" ht="16.5" x14ac:dyDescent="0.25">
      <c r="A28" s="11">
        <v>9</v>
      </c>
      <c r="B28" s="12" t="s">
        <v>199</v>
      </c>
      <c r="C28" s="13" t="s">
        <v>200</v>
      </c>
      <c r="D28" s="14" t="s">
        <v>201</v>
      </c>
      <c r="E28" s="15">
        <v>43343</v>
      </c>
      <c r="F28" s="16">
        <v>1.99</v>
      </c>
      <c r="G28" s="16">
        <v>1.99</v>
      </c>
      <c r="H28" s="16">
        <v>117.614</v>
      </c>
      <c r="I28" s="16" t="s">
        <v>31</v>
      </c>
      <c r="J28" s="16" t="s">
        <v>31</v>
      </c>
      <c r="K28" s="7"/>
      <c r="L28" s="7"/>
    </row>
    <row r="29" spans="1:12" ht="16.5" x14ac:dyDescent="0.25">
      <c r="A29" s="11">
        <v>10</v>
      </c>
      <c r="B29" s="12" t="s">
        <v>202</v>
      </c>
      <c r="C29" s="13" t="s">
        <v>203</v>
      </c>
      <c r="D29" s="14" t="s">
        <v>204</v>
      </c>
      <c r="E29" s="15">
        <v>43343</v>
      </c>
      <c r="F29" s="16">
        <v>0.217</v>
      </c>
      <c r="G29" s="16">
        <v>0.217</v>
      </c>
      <c r="H29" s="16">
        <v>12.824999999999999</v>
      </c>
      <c r="I29" s="16" t="s">
        <v>31</v>
      </c>
      <c r="J29" s="16" t="s">
        <v>31</v>
      </c>
      <c r="K29" s="7"/>
      <c r="L29" s="7"/>
    </row>
    <row r="30" spans="1:12" ht="16.5" x14ac:dyDescent="0.25">
      <c r="A30" s="11">
        <v>11</v>
      </c>
      <c r="B30" s="12" t="s">
        <v>205</v>
      </c>
      <c r="C30" s="13" t="s">
        <v>206</v>
      </c>
      <c r="D30" s="14" t="s">
        <v>207</v>
      </c>
      <c r="E30" s="15">
        <v>43342</v>
      </c>
      <c r="F30" s="16">
        <v>1.6E-2</v>
      </c>
      <c r="G30" s="16" t="s">
        <v>31</v>
      </c>
      <c r="H30" s="16" t="s">
        <v>31</v>
      </c>
      <c r="I30" s="16">
        <v>1.6E-2</v>
      </c>
      <c r="J30" s="16">
        <v>0.78800000000000003</v>
      </c>
      <c r="K30" s="7"/>
      <c r="L30" s="7"/>
    </row>
    <row r="31" spans="1:12" ht="16.5" x14ac:dyDescent="0.25">
      <c r="A31" s="11">
        <v>12</v>
      </c>
      <c r="B31" s="12" t="s">
        <v>208</v>
      </c>
      <c r="C31" s="13" t="s">
        <v>209</v>
      </c>
      <c r="D31" s="14" t="s">
        <v>210</v>
      </c>
      <c r="E31" s="15">
        <v>43339</v>
      </c>
      <c r="F31" s="19">
        <v>0.37</v>
      </c>
      <c r="G31" s="19" t="s">
        <v>31</v>
      </c>
      <c r="H31" s="19" t="s">
        <v>31</v>
      </c>
      <c r="I31" s="19">
        <v>0.37</v>
      </c>
      <c r="J31" s="19">
        <v>18.222999999999999</v>
      </c>
      <c r="K31" s="7"/>
      <c r="L31" s="7"/>
    </row>
    <row r="32" spans="1:12" ht="16.5" x14ac:dyDescent="0.25">
      <c r="A32" s="11">
        <v>13</v>
      </c>
      <c r="B32" s="12" t="s">
        <v>211</v>
      </c>
      <c r="C32" s="13" t="s">
        <v>212</v>
      </c>
      <c r="D32" s="14" t="s">
        <v>213</v>
      </c>
      <c r="E32" s="15">
        <v>43343</v>
      </c>
      <c r="F32" s="16">
        <v>3.08</v>
      </c>
      <c r="G32" s="16">
        <v>3.08</v>
      </c>
      <c r="H32" s="16">
        <v>182.036</v>
      </c>
      <c r="I32" s="16" t="s">
        <v>31</v>
      </c>
      <c r="J32" s="16" t="s">
        <v>31</v>
      </c>
      <c r="K32" s="7"/>
      <c r="L32" s="7"/>
    </row>
    <row r="33" spans="1:12" ht="16.5" x14ac:dyDescent="0.25">
      <c r="A33" s="11">
        <v>14</v>
      </c>
      <c r="B33" s="12" t="s">
        <v>214</v>
      </c>
      <c r="C33" s="13" t="s">
        <v>215</v>
      </c>
      <c r="D33" s="14" t="s">
        <v>216</v>
      </c>
      <c r="E33" s="15">
        <v>43343</v>
      </c>
      <c r="F33" s="16">
        <v>0.59699999999999998</v>
      </c>
      <c r="G33" s="16">
        <v>0.59699999999999998</v>
      </c>
      <c r="H33" s="16">
        <v>35.283999999999999</v>
      </c>
      <c r="I33" s="16" t="s">
        <v>31</v>
      </c>
      <c r="J33" s="16" t="s">
        <v>31</v>
      </c>
      <c r="K33" s="7"/>
      <c r="L33" s="7"/>
    </row>
    <row r="34" spans="1:12" ht="16.5" x14ac:dyDescent="0.25">
      <c r="A34" s="11">
        <v>15</v>
      </c>
      <c r="B34" s="12" t="s">
        <v>217</v>
      </c>
      <c r="C34" s="13" t="s">
        <v>218</v>
      </c>
      <c r="D34" s="14" t="s">
        <v>219</v>
      </c>
      <c r="E34" s="15">
        <v>43343</v>
      </c>
      <c r="F34" s="16">
        <v>6.3230000000000004</v>
      </c>
      <c r="G34" s="16">
        <v>6.3230000000000004</v>
      </c>
      <c r="H34" s="19">
        <f>373.705-0.001</f>
        <v>373.70400000000001</v>
      </c>
      <c r="I34" s="16" t="s">
        <v>31</v>
      </c>
      <c r="J34" s="16" t="s">
        <v>31</v>
      </c>
      <c r="K34" s="7"/>
      <c r="L34" s="7"/>
    </row>
    <row r="35" spans="1:12" ht="16.5" x14ac:dyDescent="0.25">
      <c r="A35" s="11">
        <v>16</v>
      </c>
      <c r="B35" s="12" t="s">
        <v>220</v>
      </c>
      <c r="C35" s="13" t="s">
        <v>221</v>
      </c>
      <c r="D35" s="14" t="s">
        <v>222</v>
      </c>
      <c r="E35" s="15">
        <v>43343</v>
      </c>
      <c r="F35" s="16">
        <v>0.249</v>
      </c>
      <c r="G35" s="29" t="s">
        <v>31</v>
      </c>
      <c r="H35" s="29" t="s">
        <v>31</v>
      </c>
      <c r="I35" s="29" t="s">
        <v>31</v>
      </c>
      <c r="J35" s="16">
        <v>12.263999999999999</v>
      </c>
      <c r="K35" s="7"/>
      <c r="L35" s="16">
        <v>12.263999999999999</v>
      </c>
    </row>
    <row r="36" spans="1:12" ht="16.5" x14ac:dyDescent="0.25">
      <c r="A36" s="11">
        <v>17</v>
      </c>
      <c r="B36" s="12" t="s">
        <v>223</v>
      </c>
      <c r="C36" s="13" t="s">
        <v>224</v>
      </c>
      <c r="D36" s="14" t="s">
        <v>225</v>
      </c>
      <c r="E36" s="15">
        <v>43343</v>
      </c>
      <c r="F36" s="16">
        <v>5.8000000000000003E-2</v>
      </c>
      <c r="G36" s="16">
        <v>5.8000000000000003E-2</v>
      </c>
      <c r="H36" s="16">
        <v>3.4279999999999999</v>
      </c>
      <c r="I36" s="16" t="s">
        <v>31</v>
      </c>
      <c r="J36" s="16" t="s">
        <v>31</v>
      </c>
      <c r="K36" s="7"/>
      <c r="L36" s="7"/>
    </row>
    <row r="37" spans="1:12" ht="16.5" x14ac:dyDescent="0.25">
      <c r="A37" s="11">
        <v>18</v>
      </c>
      <c r="B37" s="12" t="s">
        <v>226</v>
      </c>
      <c r="C37" s="13" t="s">
        <v>227</v>
      </c>
      <c r="D37" s="14" t="s">
        <v>228</v>
      </c>
      <c r="E37" s="15">
        <v>43343</v>
      </c>
      <c r="F37" s="16">
        <v>0.253</v>
      </c>
      <c r="G37" s="16">
        <v>0.253</v>
      </c>
      <c r="H37" s="16">
        <v>14.952999999999999</v>
      </c>
      <c r="I37" s="16" t="s">
        <v>31</v>
      </c>
      <c r="J37" s="16" t="s">
        <v>31</v>
      </c>
      <c r="K37" s="7"/>
      <c r="L37" s="7"/>
    </row>
    <row r="38" spans="1:12" ht="16.5" x14ac:dyDescent="0.25">
      <c r="A38" s="11">
        <v>19</v>
      </c>
      <c r="B38" s="12" t="s">
        <v>41</v>
      </c>
      <c r="C38" s="13" t="s">
        <v>42</v>
      </c>
      <c r="D38" s="14" t="s">
        <v>229</v>
      </c>
      <c r="E38" s="15">
        <v>43342</v>
      </c>
      <c r="F38" s="16">
        <v>22.170999999999999</v>
      </c>
      <c r="G38" s="16" t="s">
        <v>31</v>
      </c>
      <c r="H38" s="16" t="s">
        <v>31</v>
      </c>
      <c r="I38" s="16">
        <v>22.170999999999999</v>
      </c>
      <c r="J38" s="19">
        <f>1091.968-0.001</f>
        <v>1091.9670000000001</v>
      </c>
      <c r="K38" s="7"/>
      <c r="L38" s="7"/>
    </row>
    <row r="39" spans="1:12" ht="16.5" x14ac:dyDescent="0.25">
      <c r="A39" s="11">
        <v>20</v>
      </c>
      <c r="B39" s="12" t="s">
        <v>230</v>
      </c>
      <c r="C39" s="13" t="s">
        <v>231</v>
      </c>
      <c r="D39" s="14" t="s">
        <v>232</v>
      </c>
      <c r="E39" s="15">
        <v>43343</v>
      </c>
      <c r="F39" s="16">
        <v>4.4809999999999999</v>
      </c>
      <c r="G39" s="16">
        <v>0.39700000000000002</v>
      </c>
      <c r="H39" s="16">
        <v>23.463999999999999</v>
      </c>
      <c r="I39" s="16">
        <v>4.0839999999999996</v>
      </c>
      <c r="J39" s="16">
        <v>201.14599999999999</v>
      </c>
      <c r="K39" s="7"/>
      <c r="L39" s="7"/>
    </row>
    <row r="40" spans="1:12" ht="16.5" x14ac:dyDescent="0.25">
      <c r="A40" s="11">
        <v>21</v>
      </c>
      <c r="B40" s="12" t="s">
        <v>122</v>
      </c>
      <c r="C40" s="13" t="s">
        <v>123</v>
      </c>
      <c r="D40" s="14" t="s">
        <v>233</v>
      </c>
      <c r="E40" s="15">
        <v>43343</v>
      </c>
      <c r="F40" s="16">
        <v>3.9870000000000001</v>
      </c>
      <c r="G40" s="16" t="s">
        <v>31</v>
      </c>
      <c r="H40" s="16" t="s">
        <v>31</v>
      </c>
      <c r="I40" s="16">
        <v>3.9870000000000001</v>
      </c>
      <c r="J40" s="16">
        <v>196.36799999999999</v>
      </c>
      <c r="K40" s="7"/>
      <c r="L40" s="7"/>
    </row>
    <row r="41" spans="1:12" ht="16.5" x14ac:dyDescent="0.25">
      <c r="A41" s="11">
        <v>22</v>
      </c>
      <c r="B41" s="12" t="s">
        <v>234</v>
      </c>
      <c r="C41" s="13" t="s">
        <v>235</v>
      </c>
      <c r="D41" s="14" t="s">
        <v>236</v>
      </c>
      <c r="E41" s="15">
        <v>43342</v>
      </c>
      <c r="F41" s="16">
        <v>0.26900000000000002</v>
      </c>
      <c r="G41" s="16" t="s">
        <v>31</v>
      </c>
      <c r="H41" s="16" t="s">
        <v>31</v>
      </c>
      <c r="I41" s="16">
        <v>0.26900000000000002</v>
      </c>
      <c r="J41" s="16">
        <v>13.249000000000001</v>
      </c>
      <c r="K41" s="7"/>
      <c r="L41" s="7"/>
    </row>
    <row r="42" spans="1:12" ht="16.5" x14ac:dyDescent="0.25">
      <c r="A42" s="11">
        <v>23</v>
      </c>
      <c r="B42" s="12" t="s">
        <v>237</v>
      </c>
      <c r="C42" s="13" t="s">
        <v>238</v>
      </c>
      <c r="D42" s="14" t="s">
        <v>239</v>
      </c>
      <c r="E42" s="15">
        <v>43343</v>
      </c>
      <c r="F42" s="16">
        <v>1.01</v>
      </c>
      <c r="G42" s="16">
        <v>1.01</v>
      </c>
      <c r="H42" s="16">
        <v>59.694000000000003</v>
      </c>
      <c r="I42" s="16" t="s">
        <v>31</v>
      </c>
      <c r="J42" s="16" t="s">
        <v>31</v>
      </c>
      <c r="K42" s="7"/>
      <c r="L42" s="7"/>
    </row>
    <row r="43" spans="1:12" ht="16.5" x14ac:dyDescent="0.25">
      <c r="A43" s="11">
        <v>24</v>
      </c>
      <c r="B43" s="12" t="s">
        <v>240</v>
      </c>
      <c r="C43" s="13" t="s">
        <v>241</v>
      </c>
      <c r="D43" s="14" t="s">
        <v>242</v>
      </c>
      <c r="E43" s="15">
        <v>43343</v>
      </c>
      <c r="F43" s="16">
        <v>4.3170000000000002</v>
      </c>
      <c r="G43" s="16">
        <v>4.3170000000000002</v>
      </c>
      <c r="H43" s="16">
        <v>255.14599999999999</v>
      </c>
      <c r="I43" s="16" t="s">
        <v>31</v>
      </c>
      <c r="J43" s="16" t="s">
        <v>31</v>
      </c>
      <c r="K43" s="7"/>
      <c r="L43" s="7"/>
    </row>
    <row r="44" spans="1:12" ht="16.5" x14ac:dyDescent="0.25">
      <c r="A44" s="11">
        <v>25</v>
      </c>
      <c r="B44" s="12" t="s">
        <v>119</v>
      </c>
      <c r="C44" s="13" t="s">
        <v>120</v>
      </c>
      <c r="D44" s="14" t="s">
        <v>243</v>
      </c>
      <c r="E44" s="15">
        <v>43342</v>
      </c>
      <c r="F44" s="16">
        <v>0.68799999999999994</v>
      </c>
      <c r="G44" s="16" t="s">
        <v>31</v>
      </c>
      <c r="H44" s="16" t="s">
        <v>31</v>
      </c>
      <c r="I44" s="16">
        <v>0.68799999999999994</v>
      </c>
      <c r="J44" s="16">
        <v>33.884999999999998</v>
      </c>
      <c r="K44" s="7"/>
      <c r="L44" s="7"/>
    </row>
    <row r="45" spans="1:12" ht="16.5" x14ac:dyDescent="0.25">
      <c r="A45" s="11">
        <v>26</v>
      </c>
      <c r="B45" s="12" t="s">
        <v>131</v>
      </c>
      <c r="C45" s="13" t="s">
        <v>132</v>
      </c>
      <c r="D45" s="14" t="s">
        <v>244</v>
      </c>
      <c r="E45" s="15">
        <v>43342</v>
      </c>
      <c r="F45" s="16">
        <v>1.593</v>
      </c>
      <c r="G45" s="16" t="s">
        <v>31</v>
      </c>
      <c r="H45" s="16" t="s">
        <v>31</v>
      </c>
      <c r="I45" s="16">
        <v>1.593</v>
      </c>
      <c r="J45" s="16">
        <v>78.459000000000003</v>
      </c>
      <c r="K45" s="7"/>
      <c r="L45" s="7"/>
    </row>
    <row r="46" spans="1:12" ht="16.5" x14ac:dyDescent="0.25">
      <c r="A46" s="11">
        <v>27</v>
      </c>
      <c r="B46" s="12" t="s">
        <v>245</v>
      </c>
      <c r="C46" s="13" t="s">
        <v>246</v>
      </c>
      <c r="D46" s="14" t="s">
        <v>247</v>
      </c>
      <c r="E46" s="15">
        <v>43339</v>
      </c>
      <c r="F46" s="16">
        <v>0.58299999999999996</v>
      </c>
      <c r="G46" s="16" t="s">
        <v>31</v>
      </c>
      <c r="H46" s="16" t="s">
        <v>31</v>
      </c>
      <c r="I46" s="16" t="s">
        <v>31</v>
      </c>
      <c r="J46" s="16">
        <v>28.713999999999999</v>
      </c>
      <c r="K46" s="7"/>
      <c r="L46" s="7"/>
    </row>
    <row r="47" spans="1:12" ht="16.5" x14ac:dyDescent="0.25">
      <c r="A47" s="11">
        <v>28</v>
      </c>
      <c r="B47" s="12" t="s">
        <v>128</v>
      </c>
      <c r="C47" s="13" t="s">
        <v>129</v>
      </c>
      <c r="D47" s="14" t="s">
        <v>248</v>
      </c>
      <c r="E47" s="15">
        <v>43343</v>
      </c>
      <c r="F47" s="16">
        <v>5.423</v>
      </c>
      <c r="G47" s="16" t="s">
        <v>31</v>
      </c>
      <c r="H47" s="16" t="s">
        <v>31</v>
      </c>
      <c r="I47" s="16">
        <v>5.423</v>
      </c>
      <c r="J47" s="21">
        <v>267.09399999999999</v>
      </c>
      <c r="K47" s="7"/>
      <c r="L47" s="7"/>
    </row>
    <row r="48" spans="1:12" ht="16.5" x14ac:dyDescent="0.25">
      <c r="A48" s="11">
        <v>29</v>
      </c>
      <c r="B48" s="12" t="s">
        <v>249</v>
      </c>
      <c r="C48" s="13" t="s">
        <v>250</v>
      </c>
      <c r="D48" s="14" t="s">
        <v>251</v>
      </c>
      <c r="E48" s="15">
        <v>43343</v>
      </c>
      <c r="F48" s="16">
        <v>3.653</v>
      </c>
      <c r="G48" s="16">
        <v>3.653</v>
      </c>
      <c r="H48" s="16">
        <v>215.90100000000001</v>
      </c>
      <c r="I48" s="16" t="s">
        <v>31</v>
      </c>
      <c r="J48" s="16" t="s">
        <v>31</v>
      </c>
      <c r="K48" s="7"/>
      <c r="L48" s="7"/>
    </row>
    <row r="49" spans="1:12" ht="16.5" x14ac:dyDescent="0.25">
      <c r="A49" s="11">
        <v>30</v>
      </c>
      <c r="B49" s="12" t="s">
        <v>131</v>
      </c>
      <c r="C49" s="13" t="s">
        <v>173</v>
      </c>
      <c r="D49" s="14" t="s">
        <v>252</v>
      </c>
      <c r="E49" s="15">
        <v>43343</v>
      </c>
      <c r="F49" s="16">
        <v>1.776</v>
      </c>
      <c r="G49" s="16" t="s">
        <v>31</v>
      </c>
      <c r="H49" s="16" t="s">
        <v>31</v>
      </c>
      <c r="I49" s="16">
        <v>1.776</v>
      </c>
      <c r="J49" s="16">
        <v>87.471999999999994</v>
      </c>
      <c r="K49" s="7"/>
      <c r="L49" s="7"/>
    </row>
    <row r="50" spans="1:12" ht="16.5" x14ac:dyDescent="0.25">
      <c r="A50" s="11">
        <v>31</v>
      </c>
      <c r="B50" s="12" t="s">
        <v>149</v>
      </c>
      <c r="C50" s="13" t="s">
        <v>150</v>
      </c>
      <c r="D50" s="14" t="s">
        <v>253</v>
      </c>
      <c r="E50" s="15">
        <v>43348</v>
      </c>
      <c r="F50" s="16">
        <v>3.7010000000000001</v>
      </c>
      <c r="G50" s="16" t="s">
        <v>31</v>
      </c>
      <c r="H50" s="16" t="s">
        <v>31</v>
      </c>
      <c r="I50" s="16">
        <v>3.7010000000000001</v>
      </c>
      <c r="J50" s="16">
        <v>182.28200000000001</v>
      </c>
      <c r="K50" s="7"/>
      <c r="L50" s="7"/>
    </row>
    <row r="51" spans="1:12" ht="16.5" x14ac:dyDescent="0.25">
      <c r="A51" s="11">
        <v>32</v>
      </c>
      <c r="B51" s="12" t="s">
        <v>254</v>
      </c>
      <c r="C51" s="13" t="s">
        <v>255</v>
      </c>
      <c r="D51" s="14" t="s">
        <v>256</v>
      </c>
      <c r="E51" s="15">
        <v>43343</v>
      </c>
      <c r="F51" s="16">
        <v>1.042</v>
      </c>
      <c r="G51" s="16" t="s">
        <v>31</v>
      </c>
      <c r="H51" s="16" t="s">
        <v>31</v>
      </c>
      <c r="I51" s="16">
        <v>1.042</v>
      </c>
      <c r="J51" s="16">
        <v>51.320999999999998</v>
      </c>
      <c r="K51" s="7"/>
      <c r="L51" s="7"/>
    </row>
    <row r="52" spans="1:12" ht="16.5" x14ac:dyDescent="0.25">
      <c r="A52" s="11">
        <v>33</v>
      </c>
      <c r="B52" s="12" t="s">
        <v>152</v>
      </c>
      <c r="C52" s="13" t="s">
        <v>153</v>
      </c>
      <c r="D52" s="14" t="s">
        <v>257</v>
      </c>
      <c r="E52" s="15">
        <v>43343</v>
      </c>
      <c r="F52" s="16">
        <v>6.2640000000000002</v>
      </c>
      <c r="G52" s="16" t="s">
        <v>31</v>
      </c>
      <c r="H52" s="16" t="s">
        <v>31</v>
      </c>
      <c r="I52" s="16">
        <v>6.2640000000000002</v>
      </c>
      <c r="J52" s="21">
        <v>308.51499999999999</v>
      </c>
      <c r="K52" s="7"/>
      <c r="L52" s="7"/>
    </row>
    <row r="53" spans="1:12" ht="16.5" x14ac:dyDescent="0.25">
      <c r="A53" s="11">
        <v>34</v>
      </c>
      <c r="B53" s="12" t="s">
        <v>258</v>
      </c>
      <c r="C53" s="13" t="s">
        <v>259</v>
      </c>
      <c r="D53" s="14" t="s">
        <v>260</v>
      </c>
      <c r="E53" s="15">
        <v>43343</v>
      </c>
      <c r="F53" s="16">
        <v>2.4710000000000001</v>
      </c>
      <c r="G53" s="16" t="s">
        <v>31</v>
      </c>
      <c r="H53" s="16" t="s">
        <v>31</v>
      </c>
      <c r="I53" s="16">
        <v>2.4710000000000001</v>
      </c>
      <c r="J53" s="16">
        <v>121.702</v>
      </c>
      <c r="K53" s="7"/>
      <c r="L53" s="7"/>
    </row>
    <row r="54" spans="1:12" ht="16.5" x14ac:dyDescent="0.25">
      <c r="A54" s="11">
        <v>35</v>
      </c>
      <c r="B54" s="12" t="s">
        <v>261</v>
      </c>
      <c r="C54" s="13" t="s">
        <v>262</v>
      </c>
      <c r="D54" s="14" t="s">
        <v>263</v>
      </c>
      <c r="E54" s="15">
        <v>43343</v>
      </c>
      <c r="F54" s="16">
        <v>0.84599999999999997</v>
      </c>
      <c r="G54" s="16">
        <v>0.84599999999999997</v>
      </c>
      <c r="H54" s="16">
        <v>50.000999999999998</v>
      </c>
      <c r="I54" s="16" t="s">
        <v>31</v>
      </c>
      <c r="J54" s="16" t="s">
        <v>31</v>
      </c>
      <c r="K54" s="7"/>
      <c r="L54" s="7"/>
    </row>
    <row r="55" spans="1:12" ht="16.5" x14ac:dyDescent="0.25">
      <c r="A55" s="11">
        <v>36</v>
      </c>
      <c r="B55" s="12" t="s">
        <v>264</v>
      </c>
      <c r="C55" s="13" t="s">
        <v>265</v>
      </c>
      <c r="D55" s="14" t="s">
        <v>266</v>
      </c>
      <c r="E55" s="15">
        <v>43343</v>
      </c>
      <c r="F55" s="16">
        <v>0.91100000000000003</v>
      </c>
      <c r="G55" s="16" t="s">
        <v>31</v>
      </c>
      <c r="H55" s="16" t="s">
        <v>31</v>
      </c>
      <c r="I55" s="16">
        <v>0.91100000000000003</v>
      </c>
      <c r="J55" s="16">
        <v>44.869</v>
      </c>
      <c r="K55" s="7"/>
      <c r="L55" s="7"/>
    </row>
    <row r="56" spans="1:12" ht="33" x14ac:dyDescent="0.25">
      <c r="A56" s="23">
        <v>37</v>
      </c>
      <c r="B56" s="24" t="s">
        <v>175</v>
      </c>
      <c r="C56" s="25"/>
      <c r="D56" s="26"/>
      <c r="E56" s="27"/>
      <c r="F56" s="28">
        <v>8.0600000000000023</v>
      </c>
      <c r="G56" s="28" t="s">
        <v>31</v>
      </c>
      <c r="H56" s="28" t="s">
        <v>31</v>
      </c>
      <c r="I56" s="28">
        <v>8.0600000000000023</v>
      </c>
      <c r="J56" s="28">
        <f>396.972-0.001</f>
        <v>396.971</v>
      </c>
      <c r="K56" s="7"/>
      <c r="L56" s="28">
        <f>396.972-0.001</f>
        <v>396.971</v>
      </c>
    </row>
    <row r="57" spans="1:12" ht="16.5" x14ac:dyDescent="0.25">
      <c r="A57" s="11"/>
      <c r="B57" s="12"/>
      <c r="C57" s="13"/>
      <c r="D57" s="14"/>
      <c r="E57" s="15"/>
      <c r="F57" s="16">
        <v>100.00000000000001</v>
      </c>
      <c r="G57" s="16">
        <v>23.723999999999997</v>
      </c>
      <c r="H57" s="16">
        <f>SUM(H20:H56)</f>
        <v>1402.1479999999999</v>
      </c>
      <c r="I57" s="16">
        <v>75.074000000000012</v>
      </c>
      <c r="J57" s="16">
        <f>SUM(J20:J56)</f>
        <v>3756.7520000000004</v>
      </c>
      <c r="K57" s="22">
        <f>H57+J57</f>
        <v>5158.9000000000005</v>
      </c>
      <c r="L57" s="7">
        <f>SUM(L35:L56)</f>
        <v>409.23500000000001</v>
      </c>
    </row>
    <row r="58" spans="1:12" ht="16.5" x14ac:dyDescent="0.25">
      <c r="A58" s="11"/>
      <c r="B58" s="12" t="s">
        <v>176</v>
      </c>
      <c r="C58" s="13"/>
      <c r="D58" s="14"/>
      <c r="E58" s="15"/>
      <c r="F58" s="16"/>
      <c r="G58" s="16" t="s">
        <v>31</v>
      </c>
      <c r="H58" s="16"/>
      <c r="I58" s="16" t="s">
        <v>31</v>
      </c>
      <c r="J58" s="16">
        <v>5158.9040000000005</v>
      </c>
      <c r="K58" s="7"/>
      <c r="L58" s="7"/>
    </row>
    <row r="59" spans="1:12" ht="16.5" x14ac:dyDescent="0.25">
      <c r="A59" s="11"/>
      <c r="B59" s="12" t="s">
        <v>177</v>
      </c>
      <c r="C59" s="13"/>
      <c r="D59" s="14"/>
      <c r="E59" s="15"/>
      <c r="F59" s="16"/>
      <c r="G59" s="16" t="s">
        <v>31</v>
      </c>
      <c r="H59" s="16"/>
      <c r="I59" s="16" t="s">
        <v>31</v>
      </c>
      <c r="J59" s="20">
        <v>5158.8999999999996</v>
      </c>
      <c r="K59" s="7"/>
      <c r="L59" s="30">
        <f>J59-L56</f>
        <v>4761.9290000000001</v>
      </c>
    </row>
    <row r="60" spans="1:12" x14ac:dyDescent="0.25">
      <c r="J60" s="18">
        <f>J59-J58</f>
        <v>-4.0000000008149073E-3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topLeftCell="A18" zoomScale="66" zoomScaleNormal="66" zoomScaleSheetLayoutView="100" workbookViewId="0">
      <selection activeCell="K31" sqref="K3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9" t="s">
        <v>8</v>
      </c>
      <c r="B13" s="39"/>
      <c r="C13" s="40" t="s">
        <v>13</v>
      </c>
      <c r="D13" s="41"/>
      <c r="E13" s="41"/>
      <c r="F13" s="41"/>
      <c r="G13" s="42"/>
      <c r="H13" s="40" t="s">
        <v>14</v>
      </c>
      <c r="I13" s="41"/>
      <c r="J13" s="42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267</v>
      </c>
      <c r="I14" s="39"/>
      <c r="J14" s="39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40" t="s">
        <v>18</v>
      </c>
      <c r="H16" s="41"/>
      <c r="I16" s="41"/>
      <c r="J16" s="42"/>
    </row>
    <row r="17" spans="1:12" ht="27.75" customHeight="1" x14ac:dyDescent="0.25">
      <c r="A17" s="43"/>
      <c r="B17" s="43"/>
      <c r="C17" s="43"/>
      <c r="D17" s="47"/>
      <c r="E17" s="48"/>
      <c r="F17" s="49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53</v>
      </c>
      <c r="C20" s="13" t="s">
        <v>54</v>
      </c>
      <c r="D20" s="14" t="s">
        <v>268</v>
      </c>
      <c r="E20" s="15">
        <v>43342</v>
      </c>
      <c r="F20" s="16">
        <v>22.103999999999999</v>
      </c>
      <c r="G20" s="16" t="s">
        <v>31</v>
      </c>
      <c r="H20" s="16" t="s">
        <v>31</v>
      </c>
      <c r="I20" s="16">
        <v>22.103999999999999</v>
      </c>
      <c r="J20" s="19">
        <f>715.073+0.001</f>
        <v>715.07399999999996</v>
      </c>
      <c r="K20" s="7"/>
      <c r="L20" s="7"/>
    </row>
    <row r="21" spans="1:12" ht="16.5" x14ac:dyDescent="0.25">
      <c r="A21" s="11">
        <v>2</v>
      </c>
      <c r="B21" s="12" t="s">
        <v>269</v>
      </c>
      <c r="C21" s="13" t="s">
        <v>270</v>
      </c>
      <c r="D21" s="14" t="s">
        <v>271</v>
      </c>
      <c r="E21" s="15">
        <v>43339</v>
      </c>
      <c r="F21" s="16">
        <v>13.081</v>
      </c>
      <c r="G21" s="16">
        <v>13.081</v>
      </c>
      <c r="H21" s="16">
        <v>507.81</v>
      </c>
      <c r="I21" s="16" t="s">
        <v>31</v>
      </c>
      <c r="J21" s="16" t="s">
        <v>31</v>
      </c>
      <c r="K21" s="7"/>
      <c r="L21" s="7"/>
    </row>
    <row r="22" spans="1:12" ht="16.5" x14ac:dyDescent="0.25">
      <c r="A22" s="11">
        <v>3</v>
      </c>
      <c r="B22" s="12" t="s">
        <v>272</v>
      </c>
      <c r="C22" s="13" t="s">
        <v>273</v>
      </c>
      <c r="D22" s="14" t="s">
        <v>274</v>
      </c>
      <c r="E22" s="15">
        <v>43342</v>
      </c>
      <c r="F22" s="16">
        <v>6.5350000000000001</v>
      </c>
      <c r="G22" s="16">
        <v>6.5350000000000001</v>
      </c>
      <c r="H22" s="16">
        <v>253.69200000000001</v>
      </c>
      <c r="I22" s="16" t="s">
        <v>31</v>
      </c>
      <c r="J22" s="16" t="s">
        <v>31</v>
      </c>
      <c r="K22" s="7"/>
      <c r="L22" s="7"/>
    </row>
    <row r="23" spans="1:12" ht="16.5" x14ac:dyDescent="0.25">
      <c r="A23" s="11">
        <v>4</v>
      </c>
      <c r="B23" s="12" t="s">
        <v>275</v>
      </c>
      <c r="C23" s="13" t="s">
        <v>276</v>
      </c>
      <c r="D23" s="14" t="s">
        <v>277</v>
      </c>
      <c r="E23" s="15">
        <v>43341</v>
      </c>
      <c r="F23" s="16">
        <v>24.2</v>
      </c>
      <c r="G23" s="16">
        <v>12.1</v>
      </c>
      <c r="H23" s="16">
        <v>469.72699999999998</v>
      </c>
      <c r="I23" s="16">
        <v>12.1</v>
      </c>
      <c r="J23" s="16">
        <v>391.43900000000002</v>
      </c>
      <c r="K23" s="7"/>
      <c r="L23" s="7"/>
    </row>
    <row r="24" spans="1:12" ht="16.5" x14ac:dyDescent="0.25">
      <c r="A24" s="11">
        <v>5</v>
      </c>
      <c r="B24" s="12" t="s">
        <v>278</v>
      </c>
      <c r="C24" s="13" t="s">
        <v>279</v>
      </c>
      <c r="D24" s="14" t="s">
        <v>280</v>
      </c>
      <c r="E24" s="15">
        <v>43339</v>
      </c>
      <c r="F24" s="16">
        <v>10.023999999999999</v>
      </c>
      <c r="G24" s="16">
        <v>10.023999999999999</v>
      </c>
      <c r="H24" s="16">
        <v>389.13600000000002</v>
      </c>
      <c r="I24" s="16" t="s">
        <v>31</v>
      </c>
      <c r="J24" s="16" t="s">
        <v>31</v>
      </c>
      <c r="K24" s="7"/>
      <c r="L24" s="7"/>
    </row>
    <row r="25" spans="1:12" ht="16.5" x14ac:dyDescent="0.25">
      <c r="A25" s="11">
        <v>6</v>
      </c>
      <c r="B25" s="12" t="s">
        <v>281</v>
      </c>
      <c r="C25" s="13" t="s">
        <v>282</v>
      </c>
      <c r="D25" s="14" t="s">
        <v>283</v>
      </c>
      <c r="E25" s="15">
        <v>43339</v>
      </c>
      <c r="F25" s="16">
        <v>3.4239999999999999</v>
      </c>
      <c r="G25" s="16">
        <v>3.4239999999999999</v>
      </c>
      <c r="H25" s="16">
        <v>132.92099999999999</v>
      </c>
      <c r="I25" s="16" t="s">
        <v>31</v>
      </c>
      <c r="J25" s="16" t="s">
        <v>31</v>
      </c>
      <c r="K25" s="7"/>
      <c r="L25" s="7"/>
    </row>
    <row r="26" spans="1:12" ht="16.5" x14ac:dyDescent="0.25">
      <c r="A26" s="11">
        <v>7</v>
      </c>
      <c r="B26" s="12" t="s">
        <v>284</v>
      </c>
      <c r="C26" s="13" t="s">
        <v>285</v>
      </c>
      <c r="D26" s="14" t="s">
        <v>286</v>
      </c>
      <c r="E26" s="15">
        <v>43342</v>
      </c>
      <c r="F26" s="16">
        <v>4.1920000000000002</v>
      </c>
      <c r="G26" s="16" t="s">
        <v>31</v>
      </c>
      <c r="H26" s="16" t="s">
        <v>31</v>
      </c>
      <c r="I26" s="16">
        <v>4.1920000000000002</v>
      </c>
      <c r="J26" s="16">
        <v>135.613</v>
      </c>
      <c r="K26" s="7"/>
      <c r="L26" s="7"/>
    </row>
    <row r="27" spans="1:12" ht="16.5" x14ac:dyDescent="0.25">
      <c r="A27" s="11">
        <v>8</v>
      </c>
      <c r="B27" s="12" t="s">
        <v>287</v>
      </c>
      <c r="C27" s="13" t="s">
        <v>288</v>
      </c>
      <c r="D27" s="14" t="s">
        <v>289</v>
      </c>
      <c r="E27" s="15">
        <v>43339</v>
      </c>
      <c r="F27" s="16">
        <v>11.097</v>
      </c>
      <c r="G27" s="16">
        <v>11.097</v>
      </c>
      <c r="H27" s="16">
        <v>430.79</v>
      </c>
      <c r="I27" s="16" t="s">
        <v>31</v>
      </c>
      <c r="J27" s="16" t="s">
        <v>31</v>
      </c>
      <c r="K27" s="7"/>
      <c r="L27" s="7"/>
    </row>
    <row r="28" spans="1:12" ht="33" x14ac:dyDescent="0.25">
      <c r="A28" s="23">
        <v>9</v>
      </c>
      <c r="B28" s="24" t="s">
        <v>175</v>
      </c>
      <c r="C28" s="25"/>
      <c r="D28" s="26"/>
      <c r="E28" s="27"/>
      <c r="F28" s="28">
        <v>5.3430000000000035</v>
      </c>
      <c r="G28" s="28" t="s">
        <v>31</v>
      </c>
      <c r="H28" s="28" t="s">
        <v>31</v>
      </c>
      <c r="I28" s="28">
        <v>5.3430000000000035</v>
      </c>
      <c r="J28" s="28">
        <v>172.84800000000001</v>
      </c>
      <c r="K28" s="7"/>
      <c r="L28" s="7"/>
    </row>
    <row r="29" spans="1:12" ht="16.5" x14ac:dyDescent="0.25">
      <c r="A29" s="11"/>
      <c r="B29" s="12"/>
      <c r="C29" s="13"/>
      <c r="D29" s="14"/>
      <c r="E29" s="15"/>
      <c r="F29" s="16">
        <v>100</v>
      </c>
      <c r="G29" s="16">
        <v>56.261000000000003</v>
      </c>
      <c r="H29" s="16">
        <f>SUM(H20:H28)</f>
        <v>2184.076</v>
      </c>
      <c r="I29" s="16">
        <v>43.739000000000004</v>
      </c>
      <c r="J29" s="16">
        <f>SUM(J20:J28)</f>
        <v>1414.9739999999999</v>
      </c>
      <c r="K29" s="22">
        <f>H29+J29</f>
        <v>3599.05</v>
      </c>
      <c r="L29" s="7"/>
    </row>
    <row r="30" spans="1:12" ht="16.5" x14ac:dyDescent="0.25">
      <c r="A30" s="11"/>
      <c r="B30" s="12" t="s">
        <v>176</v>
      </c>
      <c r="C30" s="13"/>
      <c r="D30" s="14"/>
      <c r="E30" s="15"/>
      <c r="F30" s="16"/>
      <c r="G30" s="16" t="s">
        <v>31</v>
      </c>
      <c r="H30" s="16"/>
      <c r="I30" s="16" t="s">
        <v>31</v>
      </c>
      <c r="J30" s="16">
        <v>3599.049</v>
      </c>
      <c r="K30" s="7"/>
      <c r="L30" s="7"/>
    </row>
    <row r="31" spans="1:12" ht="16.5" x14ac:dyDescent="0.25">
      <c r="A31" s="11"/>
      <c r="B31" s="12" t="s">
        <v>177</v>
      </c>
      <c r="C31" s="13"/>
      <c r="D31" s="14"/>
      <c r="E31" s="15"/>
      <c r="F31" s="16"/>
      <c r="G31" s="16" t="s">
        <v>31</v>
      </c>
      <c r="H31" s="16"/>
      <c r="I31" s="16" t="s">
        <v>31</v>
      </c>
      <c r="J31" s="20">
        <v>3599.05</v>
      </c>
      <c r="K31" s="30">
        <f>J31-J28</f>
        <v>3426.2020000000002</v>
      </c>
      <c r="L31" s="7"/>
    </row>
    <row r="32" spans="1:12" x14ac:dyDescent="0.25">
      <c r="J32" s="18">
        <f>J31-J30</f>
        <v>1.0000000002037268E-3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8"/>
  <sheetViews>
    <sheetView topLeftCell="A32" zoomScale="73" zoomScaleNormal="73" zoomScaleSheetLayoutView="100" workbookViewId="0">
      <selection activeCell="J47" sqref="J4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9" t="s">
        <v>8</v>
      </c>
      <c r="B13" s="39"/>
      <c r="C13" s="40" t="s">
        <v>13</v>
      </c>
      <c r="D13" s="41"/>
      <c r="E13" s="41"/>
      <c r="F13" s="41"/>
      <c r="G13" s="42"/>
      <c r="H13" s="40" t="s">
        <v>14</v>
      </c>
      <c r="I13" s="41"/>
      <c r="J13" s="42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290</v>
      </c>
      <c r="I14" s="39"/>
      <c r="J14" s="39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40" t="s">
        <v>18</v>
      </c>
      <c r="H16" s="41"/>
      <c r="I16" s="41"/>
      <c r="J16" s="42"/>
    </row>
    <row r="17" spans="1:12" ht="27.75" customHeight="1" x14ac:dyDescent="0.25">
      <c r="A17" s="43"/>
      <c r="B17" s="43"/>
      <c r="C17" s="43"/>
      <c r="D17" s="47"/>
      <c r="E17" s="48"/>
      <c r="F17" s="49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122</v>
      </c>
      <c r="C20" s="13" t="s">
        <v>123</v>
      </c>
      <c r="D20" s="14" t="s">
        <v>291</v>
      </c>
      <c r="E20" s="15">
        <v>43343</v>
      </c>
      <c r="F20" s="16">
        <v>0.217</v>
      </c>
      <c r="G20" s="16" t="s">
        <v>31</v>
      </c>
      <c r="H20" s="16" t="s">
        <v>31</v>
      </c>
      <c r="I20" s="16">
        <v>0.217</v>
      </c>
      <c r="J20" s="16">
        <v>40.968000000000004</v>
      </c>
      <c r="K20" s="7"/>
      <c r="L20" s="7"/>
    </row>
    <row r="21" spans="1:12" ht="16.5" x14ac:dyDescent="0.25">
      <c r="A21" s="11">
        <v>2</v>
      </c>
      <c r="B21" s="12" t="s">
        <v>292</v>
      </c>
      <c r="C21" s="13" t="s">
        <v>293</v>
      </c>
      <c r="D21" s="14" t="s">
        <v>294</v>
      </c>
      <c r="E21" s="15">
        <v>43326</v>
      </c>
      <c r="F21" s="16">
        <v>20.841000000000001</v>
      </c>
      <c r="G21" s="16" t="s">
        <v>31</v>
      </c>
      <c r="H21" s="16" t="s">
        <v>31</v>
      </c>
      <c r="I21" s="16">
        <v>20.841000000000001</v>
      </c>
      <c r="J21" s="19">
        <f>3934.603+0.001</f>
        <v>3934.6040000000003</v>
      </c>
      <c r="K21" s="7"/>
      <c r="L21" s="7"/>
    </row>
    <row r="22" spans="1:12" ht="16.5" x14ac:dyDescent="0.25">
      <c r="A22" s="11">
        <v>3</v>
      </c>
      <c r="B22" s="12" t="s">
        <v>47</v>
      </c>
      <c r="C22" s="13" t="s">
        <v>48</v>
      </c>
      <c r="D22" s="14" t="s">
        <v>295</v>
      </c>
      <c r="E22" s="15">
        <v>43343</v>
      </c>
      <c r="F22" s="16">
        <v>2.915</v>
      </c>
      <c r="G22" s="16" t="s">
        <v>31</v>
      </c>
      <c r="H22" s="16" t="s">
        <v>31</v>
      </c>
      <c r="I22" s="16">
        <v>2.915</v>
      </c>
      <c r="J22" s="16">
        <v>550.327</v>
      </c>
      <c r="K22" s="7"/>
      <c r="L22" s="7"/>
    </row>
    <row r="23" spans="1:12" ht="16.5" x14ac:dyDescent="0.25">
      <c r="A23" s="11">
        <v>4</v>
      </c>
      <c r="B23" s="12" t="s">
        <v>53</v>
      </c>
      <c r="C23" s="13" t="s">
        <v>54</v>
      </c>
      <c r="D23" s="14" t="s">
        <v>296</v>
      </c>
      <c r="E23" s="15">
        <v>43342</v>
      </c>
      <c r="F23" s="16">
        <v>0.94899999999999995</v>
      </c>
      <c r="G23" s="16" t="s">
        <v>31</v>
      </c>
      <c r="H23" s="16" t="s">
        <v>31</v>
      </c>
      <c r="I23" s="16">
        <v>0.94899999999999995</v>
      </c>
      <c r="J23" s="16">
        <v>179.16300000000001</v>
      </c>
      <c r="K23" s="7"/>
      <c r="L23" s="7"/>
    </row>
    <row r="24" spans="1:12" ht="16.5" x14ac:dyDescent="0.25">
      <c r="A24" s="11">
        <v>5</v>
      </c>
      <c r="B24" s="12" t="s">
        <v>56</v>
      </c>
      <c r="C24" s="13" t="s">
        <v>57</v>
      </c>
      <c r="D24" s="14" t="s">
        <v>297</v>
      </c>
      <c r="E24" s="15">
        <v>43343</v>
      </c>
      <c r="F24" s="16">
        <v>0.32400000000000001</v>
      </c>
      <c r="G24" s="16" t="s">
        <v>31</v>
      </c>
      <c r="H24" s="16" t="s">
        <v>31</v>
      </c>
      <c r="I24" s="16">
        <v>0.32400000000000001</v>
      </c>
      <c r="J24" s="16">
        <v>61.167999999999999</v>
      </c>
      <c r="K24" s="7"/>
      <c r="L24" s="7"/>
    </row>
    <row r="25" spans="1:12" ht="16.5" x14ac:dyDescent="0.25">
      <c r="A25" s="11">
        <v>6</v>
      </c>
      <c r="B25" s="12" t="s">
        <v>71</v>
      </c>
      <c r="C25" s="13" t="s">
        <v>72</v>
      </c>
      <c r="D25" s="14" t="s">
        <v>298</v>
      </c>
      <c r="E25" s="15">
        <v>43326</v>
      </c>
      <c r="F25" s="16">
        <v>9.8239999999999998</v>
      </c>
      <c r="G25" s="16" t="s">
        <v>31</v>
      </c>
      <c r="H25" s="16" t="s">
        <v>31</v>
      </c>
      <c r="I25" s="16">
        <v>9.8239999999999998</v>
      </c>
      <c r="J25" s="16">
        <v>1854.6869999999999</v>
      </c>
      <c r="K25" s="7"/>
      <c r="L25" s="7"/>
    </row>
    <row r="26" spans="1:12" ht="16.5" x14ac:dyDescent="0.25">
      <c r="A26" s="11">
        <v>7</v>
      </c>
      <c r="B26" s="12" t="s">
        <v>83</v>
      </c>
      <c r="C26" s="13" t="s">
        <v>84</v>
      </c>
      <c r="D26" s="14" t="s">
        <v>299</v>
      </c>
      <c r="E26" s="15">
        <v>43343</v>
      </c>
      <c r="F26" s="16">
        <v>0.26600000000000001</v>
      </c>
      <c r="G26" s="16" t="s">
        <v>31</v>
      </c>
      <c r="H26" s="16" t="s">
        <v>31</v>
      </c>
      <c r="I26" s="16">
        <v>0.26600000000000001</v>
      </c>
      <c r="J26" s="16">
        <v>50.219000000000001</v>
      </c>
      <c r="K26" s="7"/>
      <c r="L26" s="7"/>
    </row>
    <row r="27" spans="1:12" ht="16.5" x14ac:dyDescent="0.25">
      <c r="A27" s="11">
        <v>8</v>
      </c>
      <c r="B27" s="12" t="s">
        <v>300</v>
      </c>
      <c r="C27" s="13" t="s">
        <v>301</v>
      </c>
      <c r="D27" s="14" t="s">
        <v>302</v>
      </c>
      <c r="E27" s="15">
        <v>43343</v>
      </c>
      <c r="F27" s="16">
        <v>0.10199999999999999</v>
      </c>
      <c r="G27" s="16">
        <v>0.10199999999999999</v>
      </c>
      <c r="H27" s="16">
        <v>23.108000000000001</v>
      </c>
      <c r="I27" s="16" t="s">
        <v>31</v>
      </c>
      <c r="J27" s="16" t="s">
        <v>31</v>
      </c>
      <c r="K27" s="7"/>
      <c r="L27" s="7"/>
    </row>
    <row r="28" spans="1:12" ht="16.5" x14ac:dyDescent="0.25">
      <c r="A28" s="11">
        <v>9</v>
      </c>
      <c r="B28" s="12" t="s">
        <v>98</v>
      </c>
      <c r="C28" s="13" t="s">
        <v>99</v>
      </c>
      <c r="D28" s="14" t="s">
        <v>303</v>
      </c>
      <c r="E28" s="15">
        <v>43348</v>
      </c>
      <c r="F28" s="16">
        <v>0.20200000000000001</v>
      </c>
      <c r="G28" s="16" t="s">
        <v>31</v>
      </c>
      <c r="H28" s="16" t="s">
        <v>31</v>
      </c>
      <c r="I28" s="16">
        <v>0.20200000000000001</v>
      </c>
      <c r="J28" s="16">
        <v>38.136000000000003</v>
      </c>
      <c r="K28" s="7"/>
      <c r="L28" s="7"/>
    </row>
    <row r="29" spans="1:12" ht="16.5" x14ac:dyDescent="0.25">
      <c r="A29" s="11">
        <v>10</v>
      </c>
      <c r="B29" s="12" t="s">
        <v>304</v>
      </c>
      <c r="C29" s="13" t="s">
        <v>305</v>
      </c>
      <c r="D29" s="14" t="s">
        <v>306</v>
      </c>
      <c r="E29" s="15">
        <v>43343</v>
      </c>
      <c r="F29" s="16">
        <v>1.8640000000000001</v>
      </c>
      <c r="G29" s="16" t="s">
        <v>31</v>
      </c>
      <c r="H29" s="16" t="s">
        <v>31</v>
      </c>
      <c r="I29" s="16">
        <v>1.8640000000000001</v>
      </c>
      <c r="J29" s="16">
        <v>351.90699999999998</v>
      </c>
      <c r="K29" s="7"/>
      <c r="L29" s="7"/>
    </row>
    <row r="30" spans="1:12" ht="16.5" x14ac:dyDescent="0.25">
      <c r="A30" s="11">
        <v>11</v>
      </c>
      <c r="B30" s="12" t="s">
        <v>101</v>
      </c>
      <c r="C30" s="13" t="s">
        <v>102</v>
      </c>
      <c r="D30" s="14" t="s">
        <v>307</v>
      </c>
      <c r="E30" s="15">
        <v>43343</v>
      </c>
      <c r="F30" s="16">
        <v>0.151</v>
      </c>
      <c r="G30" s="16" t="s">
        <v>31</v>
      </c>
      <c r="H30" s="16" t="s">
        <v>31</v>
      </c>
      <c r="I30" s="16">
        <v>0.151</v>
      </c>
      <c r="J30" s="16">
        <v>28.507999999999999</v>
      </c>
      <c r="K30" s="7"/>
      <c r="L30" s="7"/>
    </row>
    <row r="31" spans="1:12" ht="16.5" x14ac:dyDescent="0.25">
      <c r="A31" s="11">
        <v>12</v>
      </c>
      <c r="B31" s="12" t="s">
        <v>41</v>
      </c>
      <c r="C31" s="13" t="s">
        <v>42</v>
      </c>
      <c r="D31" s="14" t="s">
        <v>308</v>
      </c>
      <c r="E31" s="15">
        <v>43342</v>
      </c>
      <c r="F31" s="16">
        <v>0.182</v>
      </c>
      <c r="G31" s="16" t="s">
        <v>31</v>
      </c>
      <c r="H31" s="16" t="s">
        <v>31</v>
      </c>
      <c r="I31" s="16">
        <v>0.182</v>
      </c>
      <c r="J31" s="16">
        <v>34.36</v>
      </c>
      <c r="K31" s="7"/>
      <c r="L31" s="7"/>
    </row>
    <row r="32" spans="1:12" ht="16.5" x14ac:dyDescent="0.25">
      <c r="A32" s="11">
        <v>13</v>
      </c>
      <c r="B32" s="12" t="s">
        <v>28</v>
      </c>
      <c r="C32" s="13" t="s">
        <v>29</v>
      </c>
      <c r="D32" s="14" t="s">
        <v>309</v>
      </c>
      <c r="E32" s="15">
        <v>43343</v>
      </c>
      <c r="F32" s="16">
        <v>4.3650000000000002</v>
      </c>
      <c r="G32" s="16" t="s">
        <v>31</v>
      </c>
      <c r="H32" s="16" t="s">
        <v>31</v>
      </c>
      <c r="I32" s="16">
        <v>4.3650000000000002</v>
      </c>
      <c r="J32" s="16">
        <v>824.07500000000005</v>
      </c>
      <c r="K32" s="7"/>
      <c r="L32" s="7"/>
    </row>
    <row r="33" spans="1:12" ht="33" x14ac:dyDescent="0.25">
      <c r="A33" s="11">
        <v>14</v>
      </c>
      <c r="B33" s="12" t="s">
        <v>113</v>
      </c>
      <c r="C33" s="13" t="s">
        <v>114</v>
      </c>
      <c r="D33" s="14" t="s">
        <v>310</v>
      </c>
      <c r="E33" s="15">
        <v>43342</v>
      </c>
      <c r="F33" s="16">
        <v>1.0369999999999999</v>
      </c>
      <c r="G33" s="16" t="s">
        <v>31</v>
      </c>
      <c r="H33" s="16" t="s">
        <v>31</v>
      </c>
      <c r="I33" s="16">
        <v>1.0369999999999999</v>
      </c>
      <c r="J33" s="16">
        <v>195.77699999999999</v>
      </c>
      <c r="K33" s="7"/>
      <c r="L33" s="7"/>
    </row>
    <row r="34" spans="1:12" ht="16.5" x14ac:dyDescent="0.25">
      <c r="A34" s="11">
        <v>15</v>
      </c>
      <c r="B34" s="12" t="s">
        <v>128</v>
      </c>
      <c r="C34" s="13" t="s">
        <v>129</v>
      </c>
      <c r="D34" s="14" t="s">
        <v>311</v>
      </c>
      <c r="E34" s="15">
        <v>43343</v>
      </c>
      <c r="F34" s="16">
        <v>5.65</v>
      </c>
      <c r="G34" s="16" t="s">
        <v>31</v>
      </c>
      <c r="H34" s="16" t="s">
        <v>31</v>
      </c>
      <c r="I34" s="16">
        <v>5.65</v>
      </c>
      <c r="J34" s="16">
        <v>1066.672</v>
      </c>
      <c r="K34" s="7"/>
      <c r="L34" s="7"/>
    </row>
    <row r="35" spans="1:12" ht="16.5" x14ac:dyDescent="0.25">
      <c r="A35" s="11">
        <v>16</v>
      </c>
      <c r="B35" s="12" t="s">
        <v>131</v>
      </c>
      <c r="C35" s="13" t="s">
        <v>132</v>
      </c>
      <c r="D35" s="14" t="s">
        <v>312</v>
      </c>
      <c r="E35" s="15">
        <v>43342</v>
      </c>
      <c r="F35" s="16">
        <v>0.30499999999999999</v>
      </c>
      <c r="G35" s="16" t="s">
        <v>31</v>
      </c>
      <c r="H35" s="16" t="s">
        <v>31</v>
      </c>
      <c r="I35" s="16">
        <v>0.30499999999999999</v>
      </c>
      <c r="J35" s="16">
        <v>57.581000000000003</v>
      </c>
      <c r="K35" s="7"/>
      <c r="L35" s="7"/>
    </row>
    <row r="36" spans="1:12" ht="16.5" x14ac:dyDescent="0.25">
      <c r="A36" s="11">
        <v>17</v>
      </c>
      <c r="B36" s="12" t="s">
        <v>131</v>
      </c>
      <c r="C36" s="13" t="s">
        <v>173</v>
      </c>
      <c r="D36" s="14" t="s">
        <v>313</v>
      </c>
      <c r="E36" s="15">
        <v>43343</v>
      </c>
      <c r="F36" s="16">
        <v>10.026999999999999</v>
      </c>
      <c r="G36" s="16" t="s">
        <v>31</v>
      </c>
      <c r="H36" s="16" t="s">
        <v>31</v>
      </c>
      <c r="I36" s="16">
        <v>10.026999999999999</v>
      </c>
      <c r="J36" s="16">
        <v>1893.0119999999999</v>
      </c>
      <c r="K36" s="7"/>
      <c r="L36" s="7"/>
    </row>
    <row r="37" spans="1:12" ht="16.5" x14ac:dyDescent="0.25">
      <c r="A37" s="11">
        <v>18</v>
      </c>
      <c r="B37" s="12" t="s">
        <v>110</v>
      </c>
      <c r="C37" s="13" t="s">
        <v>111</v>
      </c>
      <c r="D37" s="14" t="s">
        <v>314</v>
      </c>
      <c r="E37" s="15">
        <v>43343</v>
      </c>
      <c r="F37" s="16">
        <v>6.883</v>
      </c>
      <c r="G37" s="16" t="s">
        <v>31</v>
      </c>
      <c r="H37" s="16" t="s">
        <v>31</v>
      </c>
      <c r="I37" s="16">
        <v>6.883</v>
      </c>
      <c r="J37" s="16">
        <v>1299.452</v>
      </c>
      <c r="K37" s="7"/>
      <c r="L37" s="7"/>
    </row>
    <row r="38" spans="1:12" ht="16.5" x14ac:dyDescent="0.25">
      <c r="A38" s="11">
        <v>19</v>
      </c>
      <c r="B38" s="12" t="s">
        <v>152</v>
      </c>
      <c r="C38" s="13" t="s">
        <v>153</v>
      </c>
      <c r="D38" s="14" t="s">
        <v>315</v>
      </c>
      <c r="E38" s="15">
        <v>43343</v>
      </c>
      <c r="F38" s="16">
        <v>14.279</v>
      </c>
      <c r="G38" s="16" t="s">
        <v>31</v>
      </c>
      <c r="H38" s="16" t="s">
        <v>31</v>
      </c>
      <c r="I38" s="16">
        <v>14.279</v>
      </c>
      <c r="J38" s="16">
        <v>2695.7530000000002</v>
      </c>
      <c r="K38" s="7"/>
      <c r="L38" s="7"/>
    </row>
    <row r="39" spans="1:12" ht="16.5" x14ac:dyDescent="0.25">
      <c r="A39" s="11">
        <v>20</v>
      </c>
      <c r="B39" s="12" t="s">
        <v>316</v>
      </c>
      <c r="C39" s="13" t="s">
        <v>317</v>
      </c>
      <c r="D39" s="14" t="s">
        <v>318</v>
      </c>
      <c r="E39" s="15">
        <v>43343</v>
      </c>
      <c r="F39" s="16">
        <v>5.2999999999999999E-2</v>
      </c>
      <c r="G39" s="16">
        <v>5.2999999999999999E-2</v>
      </c>
      <c r="H39" s="16">
        <v>12.007</v>
      </c>
      <c r="I39" s="16" t="s">
        <v>31</v>
      </c>
      <c r="J39" s="16" t="s">
        <v>31</v>
      </c>
      <c r="K39" s="7"/>
      <c r="L39" s="7"/>
    </row>
    <row r="40" spans="1:12" ht="16.5" x14ac:dyDescent="0.25">
      <c r="A40" s="11">
        <v>21</v>
      </c>
      <c r="B40" s="12" t="s">
        <v>155</v>
      </c>
      <c r="C40" s="13" t="s">
        <v>156</v>
      </c>
      <c r="D40" s="14" t="s">
        <v>319</v>
      </c>
      <c r="E40" s="15">
        <v>43350</v>
      </c>
      <c r="F40" s="16">
        <v>4.0000000000000001E-3</v>
      </c>
      <c r="G40" s="16" t="s">
        <v>31</v>
      </c>
      <c r="H40" s="16" t="s">
        <v>31</v>
      </c>
      <c r="I40" s="16">
        <v>4.0000000000000001E-3</v>
      </c>
      <c r="J40" s="16">
        <v>0.755</v>
      </c>
      <c r="K40" s="7"/>
      <c r="L40" s="7"/>
    </row>
    <row r="41" spans="1:12" ht="16.5" x14ac:dyDescent="0.25">
      <c r="A41" s="11">
        <v>22</v>
      </c>
      <c r="B41" s="12" t="s">
        <v>158</v>
      </c>
      <c r="C41" s="13" t="s">
        <v>159</v>
      </c>
      <c r="D41" s="14" t="s">
        <v>320</v>
      </c>
      <c r="E41" s="15">
        <v>43343</v>
      </c>
      <c r="F41" s="16">
        <v>9.8450000000000006</v>
      </c>
      <c r="G41" s="16" t="s">
        <v>31</v>
      </c>
      <c r="H41" s="16" t="s">
        <v>31</v>
      </c>
      <c r="I41" s="16">
        <v>9.8450000000000006</v>
      </c>
      <c r="J41" s="16">
        <v>1858.652</v>
      </c>
      <c r="K41" s="7"/>
      <c r="L41" s="7"/>
    </row>
    <row r="42" spans="1:12" ht="16.5" x14ac:dyDescent="0.25">
      <c r="A42" s="11">
        <v>23</v>
      </c>
      <c r="B42" s="12" t="s">
        <v>321</v>
      </c>
      <c r="C42" s="13" t="s">
        <v>322</v>
      </c>
      <c r="D42" s="14" t="s">
        <v>323</v>
      </c>
      <c r="E42" s="15">
        <v>43343</v>
      </c>
      <c r="F42" s="16">
        <v>1.0409999999999999</v>
      </c>
      <c r="G42" s="16" t="s">
        <v>31</v>
      </c>
      <c r="H42" s="16" t="s">
        <v>31</v>
      </c>
      <c r="I42" s="16">
        <v>1.0409999999999999</v>
      </c>
      <c r="J42" s="16">
        <v>196.53200000000001</v>
      </c>
      <c r="K42" s="7"/>
      <c r="L42" s="7"/>
    </row>
    <row r="43" spans="1:12" ht="16.5" x14ac:dyDescent="0.25">
      <c r="A43" s="11">
        <v>24</v>
      </c>
      <c r="B43" s="12" t="s">
        <v>149</v>
      </c>
      <c r="C43" s="13" t="s">
        <v>150</v>
      </c>
      <c r="D43" s="14" t="s">
        <v>324</v>
      </c>
      <c r="E43" s="15">
        <v>43348</v>
      </c>
      <c r="F43" s="16">
        <v>0.65300000000000002</v>
      </c>
      <c r="G43" s="16" t="s">
        <v>31</v>
      </c>
      <c r="H43" s="16" t="s">
        <v>31</v>
      </c>
      <c r="I43" s="16">
        <v>0.65300000000000002</v>
      </c>
      <c r="J43" s="16">
        <v>123.28100000000001</v>
      </c>
      <c r="K43" s="7"/>
      <c r="L43" s="7"/>
    </row>
    <row r="44" spans="1:12" ht="16.5" x14ac:dyDescent="0.25">
      <c r="A44" s="11">
        <v>25</v>
      </c>
      <c r="B44" s="12" t="s">
        <v>143</v>
      </c>
      <c r="C44" s="13" t="s">
        <v>144</v>
      </c>
      <c r="D44" s="14" t="s">
        <v>325</v>
      </c>
      <c r="E44" s="15">
        <v>43343</v>
      </c>
      <c r="F44" s="16">
        <v>8.0210000000000008</v>
      </c>
      <c r="G44" s="16" t="s">
        <v>31</v>
      </c>
      <c r="H44" s="16" t="s">
        <v>31</v>
      </c>
      <c r="I44" s="16">
        <v>8.0210000000000008</v>
      </c>
      <c r="J44" s="16">
        <v>1514.296</v>
      </c>
      <c r="K44" s="7"/>
      <c r="L44" s="7"/>
    </row>
    <row r="45" spans="1:12" ht="16.5" x14ac:dyDescent="0.25">
      <c r="A45" s="11"/>
      <c r="B45" s="12"/>
      <c r="C45" s="13"/>
      <c r="D45" s="14"/>
      <c r="E45" s="15"/>
      <c r="F45" s="16">
        <v>99.999999999999986</v>
      </c>
      <c r="G45" s="16">
        <v>0.155</v>
      </c>
      <c r="H45" s="16">
        <f>SUM(H20:H44)</f>
        <v>35.115000000000002</v>
      </c>
      <c r="I45" s="16">
        <v>99.844999999999999</v>
      </c>
      <c r="J45" s="16">
        <f>SUM(J20:J44)</f>
        <v>18849.884999999995</v>
      </c>
      <c r="K45" s="22">
        <f>H45+J45</f>
        <v>18884.999999999996</v>
      </c>
      <c r="L45" s="7"/>
    </row>
    <row r="46" spans="1:12" ht="16.5" x14ac:dyDescent="0.25">
      <c r="A46" s="11"/>
      <c r="B46" s="12" t="s">
        <v>176</v>
      </c>
      <c r="C46" s="13"/>
      <c r="D46" s="14"/>
      <c r="E46" s="15"/>
      <c r="F46" s="16"/>
      <c r="G46" s="16" t="s">
        <v>31</v>
      </c>
      <c r="H46" s="16"/>
      <c r="I46" s="16" t="s">
        <v>31</v>
      </c>
      <c r="J46" s="16">
        <v>18884.999000000003</v>
      </c>
      <c r="K46" s="7"/>
      <c r="L46" s="7"/>
    </row>
    <row r="47" spans="1:12" ht="16.5" x14ac:dyDescent="0.25">
      <c r="A47" s="11"/>
      <c r="B47" s="12" t="s">
        <v>177</v>
      </c>
      <c r="C47" s="13"/>
      <c r="D47" s="14"/>
      <c r="E47" s="15"/>
      <c r="F47" s="16"/>
      <c r="G47" s="16" t="s">
        <v>31</v>
      </c>
      <c r="H47" s="16"/>
      <c r="I47" s="16" t="s">
        <v>31</v>
      </c>
      <c r="J47" s="20">
        <v>18885</v>
      </c>
      <c r="K47" s="7"/>
      <c r="L47" s="7"/>
    </row>
    <row r="48" spans="1:12" x14ac:dyDescent="0.25">
      <c r="J48" s="18">
        <f>J47-J46</f>
        <v>9.9999999656574801E-4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0"/>
  <sheetViews>
    <sheetView topLeftCell="B43" zoomScale="73" zoomScaleNormal="73" zoomScaleSheetLayoutView="100" workbookViewId="0">
      <selection activeCell="E50" sqref="E50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9" t="s">
        <v>8</v>
      </c>
      <c r="B13" s="39"/>
      <c r="C13" s="40" t="s">
        <v>13</v>
      </c>
      <c r="D13" s="41"/>
      <c r="E13" s="41"/>
      <c r="F13" s="41"/>
      <c r="G13" s="42"/>
      <c r="H13" s="40" t="s">
        <v>14</v>
      </c>
      <c r="I13" s="41"/>
      <c r="J13" s="42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326</v>
      </c>
      <c r="I14" s="39"/>
      <c r="J14" s="39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40" t="s">
        <v>18</v>
      </c>
      <c r="H16" s="41"/>
      <c r="I16" s="41"/>
      <c r="J16" s="42"/>
    </row>
    <row r="17" spans="1:12" ht="27.75" customHeight="1" x14ac:dyDescent="0.25">
      <c r="A17" s="43"/>
      <c r="B17" s="43"/>
      <c r="C17" s="43"/>
      <c r="D17" s="47"/>
      <c r="E17" s="48"/>
      <c r="F17" s="49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327</v>
      </c>
      <c r="C20" s="13" t="s">
        <v>328</v>
      </c>
      <c r="D20" s="14" t="s">
        <v>329</v>
      </c>
      <c r="E20" s="15">
        <v>43343</v>
      </c>
      <c r="F20" s="16">
        <v>1.5780000000000001</v>
      </c>
      <c r="G20" s="16">
        <v>1.5780000000000001</v>
      </c>
      <c r="H20" s="16">
        <v>210.07300000000001</v>
      </c>
      <c r="I20" s="16" t="s">
        <v>31</v>
      </c>
      <c r="J20" s="16" t="s">
        <v>31</v>
      </c>
      <c r="K20" s="7"/>
      <c r="L20" s="7"/>
    </row>
    <row r="21" spans="1:12" ht="16.5" x14ac:dyDescent="0.25">
      <c r="A21" s="11">
        <v>2</v>
      </c>
      <c r="B21" s="12" t="s">
        <v>196</v>
      </c>
      <c r="C21" s="13" t="s">
        <v>197</v>
      </c>
      <c r="D21" s="14" t="s">
        <v>330</v>
      </c>
      <c r="E21" s="15">
        <v>43343</v>
      </c>
      <c r="F21" s="16">
        <v>6.0000000000000001E-3</v>
      </c>
      <c r="G21" s="16">
        <v>6.0000000000000001E-3</v>
      </c>
      <c r="H21" s="16">
        <v>0.79900000000000004</v>
      </c>
      <c r="I21" s="16" t="s">
        <v>31</v>
      </c>
      <c r="J21" s="16" t="s">
        <v>31</v>
      </c>
      <c r="K21" s="7"/>
      <c r="L21" s="7"/>
    </row>
    <row r="22" spans="1:12" ht="16.5" x14ac:dyDescent="0.25">
      <c r="A22" s="11">
        <v>3</v>
      </c>
      <c r="B22" s="12" t="s">
        <v>331</v>
      </c>
      <c r="C22" s="13" t="s">
        <v>332</v>
      </c>
      <c r="D22" s="14" t="s">
        <v>333</v>
      </c>
      <c r="E22" s="15">
        <v>43343</v>
      </c>
      <c r="F22" s="16">
        <v>0.73499999999999999</v>
      </c>
      <c r="G22" s="16">
        <v>0.73499999999999999</v>
      </c>
      <c r="H22" s="16">
        <v>97.847999999999999</v>
      </c>
      <c r="I22" s="16" t="s">
        <v>31</v>
      </c>
      <c r="J22" s="16" t="s">
        <v>31</v>
      </c>
      <c r="K22" s="7"/>
      <c r="L22" s="7"/>
    </row>
    <row r="23" spans="1:12" ht="16.5" x14ac:dyDescent="0.25">
      <c r="A23" s="11">
        <v>4</v>
      </c>
      <c r="B23" s="12" t="s">
        <v>334</v>
      </c>
      <c r="C23" s="13" t="s">
        <v>335</v>
      </c>
      <c r="D23" s="14" t="s">
        <v>336</v>
      </c>
      <c r="E23" s="15">
        <v>43343</v>
      </c>
      <c r="F23" s="16">
        <v>2.3E-2</v>
      </c>
      <c r="G23" s="16">
        <v>2.3E-2</v>
      </c>
      <c r="H23" s="16">
        <v>3.0619999999999998</v>
      </c>
      <c r="I23" s="16" t="s">
        <v>31</v>
      </c>
      <c r="J23" s="16" t="s">
        <v>31</v>
      </c>
      <c r="K23" s="7"/>
      <c r="L23" s="7"/>
    </row>
    <row r="24" spans="1:12" ht="16.5" x14ac:dyDescent="0.25">
      <c r="A24" s="11">
        <v>5</v>
      </c>
      <c r="B24" s="12" t="s">
        <v>50</v>
      </c>
      <c r="C24" s="13" t="s">
        <v>51</v>
      </c>
      <c r="D24" s="14" t="s">
        <v>337</v>
      </c>
      <c r="E24" s="15">
        <v>43343</v>
      </c>
      <c r="F24" s="16">
        <v>3.3340000000000001</v>
      </c>
      <c r="G24" s="16" t="s">
        <v>31</v>
      </c>
      <c r="H24" s="16" t="s">
        <v>31</v>
      </c>
      <c r="I24" s="16">
        <v>3.3340000000000001</v>
      </c>
      <c r="J24" s="16">
        <v>369.86799999999999</v>
      </c>
      <c r="K24" s="7"/>
      <c r="L24" s="7"/>
    </row>
    <row r="25" spans="1:12" ht="16.5" x14ac:dyDescent="0.25">
      <c r="A25" s="11">
        <v>6</v>
      </c>
      <c r="B25" s="12" t="s">
        <v>53</v>
      </c>
      <c r="C25" s="13" t="s">
        <v>54</v>
      </c>
      <c r="D25" s="14" t="s">
        <v>338</v>
      </c>
      <c r="E25" s="15">
        <v>43342</v>
      </c>
      <c r="F25" s="16">
        <v>2.2850000000000001</v>
      </c>
      <c r="G25" s="16" t="s">
        <v>31</v>
      </c>
      <c r="H25" s="16" t="s">
        <v>31</v>
      </c>
      <c r="I25" s="16">
        <v>2.2850000000000001</v>
      </c>
      <c r="J25" s="16">
        <v>253.494</v>
      </c>
      <c r="K25" s="7"/>
      <c r="L25" s="7"/>
    </row>
    <row r="26" spans="1:12" ht="16.5" x14ac:dyDescent="0.25">
      <c r="A26" s="11">
        <v>7</v>
      </c>
      <c r="B26" s="12" t="s">
        <v>190</v>
      </c>
      <c r="C26" s="13" t="s">
        <v>191</v>
      </c>
      <c r="D26" s="14" t="s">
        <v>339</v>
      </c>
      <c r="E26" s="15">
        <v>43343</v>
      </c>
      <c r="F26" s="16">
        <v>2.4870000000000001</v>
      </c>
      <c r="G26" s="16">
        <v>2.4870000000000001</v>
      </c>
      <c r="H26" s="16">
        <v>331.084</v>
      </c>
      <c r="I26" s="16" t="s">
        <v>31</v>
      </c>
      <c r="J26" s="16" t="s">
        <v>31</v>
      </c>
      <c r="K26" s="7"/>
      <c r="L26" s="7"/>
    </row>
    <row r="27" spans="1:12" ht="16.5" x14ac:dyDescent="0.25">
      <c r="A27" s="11">
        <v>8</v>
      </c>
      <c r="B27" s="12" t="s">
        <v>59</v>
      </c>
      <c r="C27" s="13" t="s">
        <v>60</v>
      </c>
      <c r="D27" s="14" t="s">
        <v>340</v>
      </c>
      <c r="E27" s="15">
        <v>43348</v>
      </c>
      <c r="F27" s="16">
        <v>3.8260000000000001</v>
      </c>
      <c r="G27" s="16">
        <v>1.5304</v>
      </c>
      <c r="H27" s="16">
        <v>203.73599999999999</v>
      </c>
      <c r="I27" s="16">
        <v>2.2955999999999999</v>
      </c>
      <c r="J27" s="16">
        <v>254.67</v>
      </c>
      <c r="K27" s="7"/>
      <c r="L27" s="7"/>
    </row>
    <row r="28" spans="1:12" ht="16.5" x14ac:dyDescent="0.25">
      <c r="A28" s="11">
        <v>9</v>
      </c>
      <c r="B28" s="12" t="s">
        <v>199</v>
      </c>
      <c r="C28" s="13" t="s">
        <v>200</v>
      </c>
      <c r="D28" s="14" t="s">
        <v>341</v>
      </c>
      <c r="E28" s="15">
        <v>43343</v>
      </c>
      <c r="F28" s="16">
        <v>2.46</v>
      </c>
      <c r="G28" s="16">
        <v>2.46</v>
      </c>
      <c r="H28" s="16">
        <v>327.49</v>
      </c>
      <c r="I28" s="16" t="s">
        <v>31</v>
      </c>
      <c r="J28" s="16" t="s">
        <v>31</v>
      </c>
      <c r="K28" s="7"/>
      <c r="L28" s="7"/>
    </row>
    <row r="29" spans="1:12" ht="16.5" x14ac:dyDescent="0.25">
      <c r="A29" s="11">
        <v>10</v>
      </c>
      <c r="B29" s="12" t="s">
        <v>193</v>
      </c>
      <c r="C29" s="13" t="s">
        <v>194</v>
      </c>
      <c r="D29" s="14" t="s">
        <v>342</v>
      </c>
      <c r="E29" s="15">
        <v>43339</v>
      </c>
      <c r="F29" s="16">
        <v>6.2469999999999999</v>
      </c>
      <c r="G29" s="16">
        <v>3.3919999999999999</v>
      </c>
      <c r="H29" s="16">
        <v>451.56299999999999</v>
      </c>
      <c r="I29" s="16">
        <v>2.855</v>
      </c>
      <c r="J29" s="16">
        <v>316.72899999999998</v>
      </c>
      <c r="K29" s="7"/>
      <c r="L29" s="7"/>
    </row>
    <row r="30" spans="1:12" ht="16.5" x14ac:dyDescent="0.25">
      <c r="A30" s="11">
        <v>11</v>
      </c>
      <c r="B30" s="12" t="s">
        <v>205</v>
      </c>
      <c r="C30" s="13" t="s">
        <v>206</v>
      </c>
      <c r="D30" s="14" t="s">
        <v>343</v>
      </c>
      <c r="E30" s="15">
        <v>43342</v>
      </c>
      <c r="F30" s="16">
        <v>3.0000000000000001E-3</v>
      </c>
      <c r="G30" s="16" t="s">
        <v>31</v>
      </c>
      <c r="H30" s="16" t="s">
        <v>31</v>
      </c>
      <c r="I30" s="16">
        <v>3.0000000000000001E-3</v>
      </c>
      <c r="J30" s="16">
        <v>0.33300000000000002</v>
      </c>
      <c r="K30" s="7"/>
      <c r="L30" s="7"/>
    </row>
    <row r="31" spans="1:12" ht="16.5" x14ac:dyDescent="0.25">
      <c r="A31" s="11">
        <v>12</v>
      </c>
      <c r="B31" s="12" t="s">
        <v>230</v>
      </c>
      <c r="C31" s="13" t="s">
        <v>231</v>
      </c>
      <c r="D31" s="14" t="s">
        <v>344</v>
      </c>
      <c r="E31" s="15">
        <v>43343</v>
      </c>
      <c r="F31" s="16">
        <v>1.974</v>
      </c>
      <c r="G31" s="16">
        <v>1.2869999999999999</v>
      </c>
      <c r="H31" s="16">
        <v>171.333</v>
      </c>
      <c r="I31" s="16">
        <v>0.68700000000000006</v>
      </c>
      <c r="J31" s="16">
        <v>76.215000000000003</v>
      </c>
      <c r="K31" s="7"/>
      <c r="L31" s="7"/>
    </row>
    <row r="32" spans="1:12" ht="16.5" x14ac:dyDescent="0.25">
      <c r="A32" s="11">
        <v>13</v>
      </c>
      <c r="B32" s="12" t="s">
        <v>149</v>
      </c>
      <c r="C32" s="13" t="s">
        <v>150</v>
      </c>
      <c r="D32" s="14" t="s">
        <v>345</v>
      </c>
      <c r="E32" s="15">
        <v>43348</v>
      </c>
      <c r="F32" s="16">
        <v>0.88400000000000001</v>
      </c>
      <c r="G32" s="16" t="s">
        <v>31</v>
      </c>
      <c r="H32" s="16" t="s">
        <v>31</v>
      </c>
      <c r="I32" s="16">
        <v>0.88400000000000001</v>
      </c>
      <c r="J32" s="16">
        <v>98.069000000000003</v>
      </c>
      <c r="K32" s="7"/>
      <c r="L32" s="7"/>
    </row>
    <row r="33" spans="1:12" ht="16.5" x14ac:dyDescent="0.25">
      <c r="A33" s="11">
        <v>14</v>
      </c>
      <c r="B33" s="12" t="s">
        <v>182</v>
      </c>
      <c r="C33" s="13" t="s">
        <v>183</v>
      </c>
      <c r="D33" s="14" t="s">
        <v>346</v>
      </c>
      <c r="E33" s="15">
        <v>43343</v>
      </c>
      <c r="F33" s="16">
        <v>1.6160000000000001</v>
      </c>
      <c r="G33" s="16">
        <v>1.6160000000000001</v>
      </c>
      <c r="H33" s="16">
        <v>215.131</v>
      </c>
      <c r="I33" s="16" t="s">
        <v>31</v>
      </c>
      <c r="J33" s="16" t="s">
        <v>31</v>
      </c>
      <c r="K33" s="7"/>
      <c r="L33" s="7"/>
    </row>
    <row r="34" spans="1:12" ht="16.5" x14ac:dyDescent="0.25">
      <c r="A34" s="11">
        <v>15</v>
      </c>
      <c r="B34" s="12" t="s">
        <v>347</v>
      </c>
      <c r="C34" s="13" t="s">
        <v>348</v>
      </c>
      <c r="D34" s="14" t="s">
        <v>349</v>
      </c>
      <c r="E34" s="15">
        <v>43339</v>
      </c>
      <c r="F34" s="16">
        <v>3.2930000000000001</v>
      </c>
      <c r="G34" s="16">
        <v>3.2930000000000001</v>
      </c>
      <c r="H34" s="16">
        <v>438.38400000000001</v>
      </c>
      <c r="I34" s="16" t="s">
        <v>31</v>
      </c>
      <c r="J34" s="16" t="s">
        <v>31</v>
      </c>
      <c r="K34" s="7"/>
      <c r="L34" s="7"/>
    </row>
    <row r="35" spans="1:12" ht="16.5" x14ac:dyDescent="0.25">
      <c r="A35" s="11">
        <v>16</v>
      </c>
      <c r="B35" s="12" t="s">
        <v>185</v>
      </c>
      <c r="C35" s="13" t="s">
        <v>186</v>
      </c>
      <c r="D35" s="14" t="s">
        <v>350</v>
      </c>
      <c r="E35" s="15">
        <v>43342</v>
      </c>
      <c r="F35" s="16">
        <v>3.1960000000000002</v>
      </c>
      <c r="G35" s="16" t="s">
        <v>31</v>
      </c>
      <c r="H35" s="16" t="s">
        <v>31</v>
      </c>
      <c r="I35" s="16">
        <v>3.1960000000000002</v>
      </c>
      <c r="J35" s="16">
        <v>354.55900000000003</v>
      </c>
      <c r="K35" s="7"/>
      <c r="L35" s="7"/>
    </row>
    <row r="36" spans="1:12" ht="16.5" x14ac:dyDescent="0.25">
      <c r="A36" s="11">
        <v>17</v>
      </c>
      <c r="B36" s="12" t="s">
        <v>217</v>
      </c>
      <c r="C36" s="13" t="s">
        <v>218</v>
      </c>
      <c r="D36" s="14" t="s">
        <v>351</v>
      </c>
      <c r="E36" s="15">
        <v>43343</v>
      </c>
      <c r="F36" s="16">
        <v>5.1509999999999998</v>
      </c>
      <c r="G36" s="16">
        <v>5.1509999999999998</v>
      </c>
      <c r="H36" s="16">
        <v>685.73199999999997</v>
      </c>
      <c r="I36" s="16" t="s">
        <v>31</v>
      </c>
      <c r="J36" s="16" t="s">
        <v>31</v>
      </c>
      <c r="K36" s="7"/>
      <c r="L36" s="7"/>
    </row>
    <row r="37" spans="1:12" ht="16.5" x14ac:dyDescent="0.25">
      <c r="A37" s="11">
        <v>18</v>
      </c>
      <c r="B37" s="12" t="s">
        <v>352</v>
      </c>
      <c r="C37" s="13" t="s">
        <v>353</v>
      </c>
      <c r="D37" s="14" t="s">
        <v>354</v>
      </c>
      <c r="E37" s="15">
        <v>43343</v>
      </c>
      <c r="F37" s="16">
        <v>1.2999999999999999E-2</v>
      </c>
      <c r="G37" s="16" t="s">
        <v>31</v>
      </c>
      <c r="H37" s="16" t="s">
        <v>31</v>
      </c>
      <c r="I37" s="16">
        <v>1.2999999999999999E-2</v>
      </c>
      <c r="J37" s="16">
        <v>1.4419999999999999</v>
      </c>
      <c r="K37" s="7"/>
      <c r="L37" s="7"/>
    </row>
    <row r="38" spans="1:12" ht="16.5" x14ac:dyDescent="0.25">
      <c r="A38" s="11">
        <v>19</v>
      </c>
      <c r="B38" s="12" t="s">
        <v>41</v>
      </c>
      <c r="C38" s="13" t="s">
        <v>42</v>
      </c>
      <c r="D38" s="14" t="s">
        <v>355</v>
      </c>
      <c r="E38" s="15">
        <v>43342</v>
      </c>
      <c r="F38" s="16">
        <v>3.4140000000000001</v>
      </c>
      <c r="G38" s="16" t="s">
        <v>31</v>
      </c>
      <c r="H38" s="16" t="s">
        <v>31</v>
      </c>
      <c r="I38" s="16">
        <v>3.4140000000000001</v>
      </c>
      <c r="J38" s="16">
        <v>378.74299999999999</v>
      </c>
      <c r="K38" s="7"/>
      <c r="L38" s="7"/>
    </row>
    <row r="39" spans="1:12" ht="16.5" x14ac:dyDescent="0.25">
      <c r="A39" s="11">
        <v>20</v>
      </c>
      <c r="B39" s="12" t="s">
        <v>71</v>
      </c>
      <c r="C39" s="13" t="s">
        <v>72</v>
      </c>
      <c r="D39" s="14" t="s">
        <v>356</v>
      </c>
      <c r="E39" s="15">
        <v>43326</v>
      </c>
      <c r="F39" s="16">
        <v>20.196000000000002</v>
      </c>
      <c r="G39" s="16" t="s">
        <v>31</v>
      </c>
      <c r="H39" s="16" t="s">
        <v>31</v>
      </c>
      <c r="I39" s="16">
        <v>20.196000000000002</v>
      </c>
      <c r="J39" s="19">
        <f>2240.509-0.001</f>
        <v>2240.5079999999998</v>
      </c>
      <c r="K39" s="7"/>
      <c r="L39" s="7"/>
    </row>
    <row r="40" spans="1:12" ht="16.5" x14ac:dyDescent="0.25">
      <c r="A40" s="11">
        <v>21</v>
      </c>
      <c r="B40" s="12" t="s">
        <v>245</v>
      </c>
      <c r="C40" s="13" t="s">
        <v>246</v>
      </c>
      <c r="D40" s="14" t="s">
        <v>357</v>
      </c>
      <c r="E40" s="15">
        <v>43339</v>
      </c>
      <c r="F40" s="19">
        <v>0.29699999999999999</v>
      </c>
      <c r="G40" s="19" t="s">
        <v>31</v>
      </c>
      <c r="H40" s="19" t="s">
        <v>31</v>
      </c>
      <c r="I40" s="19">
        <v>0.29699999999999999</v>
      </c>
      <c r="J40" s="19">
        <v>32.948999999999998</v>
      </c>
      <c r="K40" s="7"/>
      <c r="L40" s="16"/>
    </row>
    <row r="41" spans="1:12" ht="16.5" x14ac:dyDescent="0.25">
      <c r="A41" s="11">
        <v>22</v>
      </c>
      <c r="B41" s="12" t="s">
        <v>131</v>
      </c>
      <c r="C41" s="13" t="s">
        <v>173</v>
      </c>
      <c r="D41" s="14" t="s">
        <v>358</v>
      </c>
      <c r="E41" s="15">
        <v>43348</v>
      </c>
      <c r="F41" s="16">
        <v>2.1999999999999999E-2</v>
      </c>
      <c r="G41" s="16" t="s">
        <v>31</v>
      </c>
      <c r="H41" s="16" t="s">
        <v>31</v>
      </c>
      <c r="I41" s="16">
        <v>2.1999999999999999E-2</v>
      </c>
      <c r="J41" s="16">
        <v>2.4409999999999998</v>
      </c>
      <c r="K41" s="7"/>
      <c r="L41" s="7"/>
    </row>
    <row r="42" spans="1:12" ht="16.5" x14ac:dyDescent="0.25">
      <c r="A42" s="11">
        <v>23</v>
      </c>
      <c r="B42" s="12" t="s">
        <v>359</v>
      </c>
      <c r="C42" s="13" t="s">
        <v>360</v>
      </c>
      <c r="D42" s="14" t="s">
        <v>361</v>
      </c>
      <c r="E42" s="15">
        <v>43348</v>
      </c>
      <c r="F42" s="16">
        <v>0.93600000000000005</v>
      </c>
      <c r="G42" s="16">
        <v>0.37440000000000001</v>
      </c>
      <c r="H42" s="16">
        <v>49.841999999999999</v>
      </c>
      <c r="I42" s="16">
        <v>0.56159999999999999</v>
      </c>
      <c r="J42" s="16">
        <v>62.302999999999997</v>
      </c>
      <c r="K42" s="7"/>
      <c r="L42" s="7"/>
    </row>
    <row r="43" spans="1:12" ht="16.5" x14ac:dyDescent="0.25">
      <c r="A43" s="11">
        <v>24</v>
      </c>
      <c r="B43" s="12" t="s">
        <v>237</v>
      </c>
      <c r="C43" s="13" t="s">
        <v>238</v>
      </c>
      <c r="D43" s="14" t="s">
        <v>362</v>
      </c>
      <c r="E43" s="15">
        <v>43343</v>
      </c>
      <c r="F43" s="16">
        <v>2.1349999999999998</v>
      </c>
      <c r="G43" s="16">
        <v>2.1349999999999998</v>
      </c>
      <c r="H43" s="16">
        <v>284.22399999999999</v>
      </c>
      <c r="I43" s="16" t="s">
        <v>31</v>
      </c>
      <c r="J43" s="16" t="s">
        <v>31</v>
      </c>
      <c r="K43" s="7"/>
      <c r="L43" s="7"/>
    </row>
    <row r="44" spans="1:12" ht="16.5" x14ac:dyDescent="0.25">
      <c r="A44" s="11">
        <v>25</v>
      </c>
      <c r="B44" s="12" t="s">
        <v>240</v>
      </c>
      <c r="C44" s="13" t="s">
        <v>241</v>
      </c>
      <c r="D44" s="14" t="s">
        <v>363</v>
      </c>
      <c r="E44" s="15">
        <v>43343</v>
      </c>
      <c r="F44" s="16">
        <v>18.710999999999999</v>
      </c>
      <c r="G44" s="16">
        <v>18.710999999999999</v>
      </c>
      <c r="H44" s="19">
        <f>2490.919-0.001</f>
        <v>2490.9179999999997</v>
      </c>
      <c r="I44" s="16" t="s">
        <v>31</v>
      </c>
      <c r="J44" s="16" t="s">
        <v>31</v>
      </c>
      <c r="K44" s="7"/>
      <c r="L44" s="7"/>
    </row>
    <row r="45" spans="1:12" ht="16.5" x14ac:dyDescent="0.25">
      <c r="A45" s="11">
        <v>26</v>
      </c>
      <c r="B45" s="12" t="s">
        <v>128</v>
      </c>
      <c r="C45" s="13" t="s">
        <v>129</v>
      </c>
      <c r="D45" s="14" t="s">
        <v>364</v>
      </c>
      <c r="E45" s="15">
        <v>43343</v>
      </c>
      <c r="F45" s="16">
        <v>0.27400000000000002</v>
      </c>
      <c r="G45" s="16" t="s">
        <v>31</v>
      </c>
      <c r="H45" s="16" t="s">
        <v>31</v>
      </c>
      <c r="I45" s="16">
        <v>0.27400000000000002</v>
      </c>
      <c r="J45" s="16">
        <v>30.396999999999998</v>
      </c>
      <c r="K45" s="7"/>
      <c r="L45" s="7"/>
    </row>
    <row r="46" spans="1:12" ht="16.5" x14ac:dyDescent="0.25">
      <c r="A46" s="11">
        <v>27</v>
      </c>
      <c r="B46" s="12" t="s">
        <v>264</v>
      </c>
      <c r="C46" s="13" t="s">
        <v>265</v>
      </c>
      <c r="D46" s="14" t="s">
        <v>365</v>
      </c>
      <c r="E46" s="15">
        <v>43343</v>
      </c>
      <c r="F46" s="16">
        <v>0.125</v>
      </c>
      <c r="G46" s="16" t="s">
        <v>31</v>
      </c>
      <c r="H46" s="16" t="s">
        <v>31</v>
      </c>
      <c r="I46" s="16">
        <v>0.125</v>
      </c>
      <c r="J46" s="16">
        <v>13.867000000000001</v>
      </c>
      <c r="K46" s="7"/>
      <c r="L46" s="7"/>
    </row>
    <row r="47" spans="1:12" ht="16.5" x14ac:dyDescent="0.25">
      <c r="A47" s="11">
        <v>28</v>
      </c>
      <c r="B47" s="12" t="s">
        <v>122</v>
      </c>
      <c r="C47" s="13" t="s">
        <v>123</v>
      </c>
      <c r="D47" s="14" t="s">
        <v>366</v>
      </c>
      <c r="E47" s="15">
        <v>43343</v>
      </c>
      <c r="F47" s="16">
        <v>0.34200000000000003</v>
      </c>
      <c r="G47" s="16" t="s">
        <v>31</v>
      </c>
      <c r="H47" s="16" t="s">
        <v>31</v>
      </c>
      <c r="I47" s="16">
        <v>0.34200000000000003</v>
      </c>
      <c r="J47" s="16">
        <v>37.941000000000003</v>
      </c>
      <c r="K47" s="7"/>
      <c r="L47" s="7"/>
    </row>
    <row r="48" spans="1:12" ht="33" x14ac:dyDescent="0.25">
      <c r="A48" s="11">
        <v>29</v>
      </c>
      <c r="B48" s="12" t="s">
        <v>113</v>
      </c>
      <c r="C48" s="13" t="s">
        <v>114</v>
      </c>
      <c r="D48" s="14" t="s">
        <v>367</v>
      </c>
      <c r="E48" s="15">
        <v>43342</v>
      </c>
      <c r="F48" s="16">
        <v>0.17599999999999999</v>
      </c>
      <c r="G48" s="16" t="s">
        <v>31</v>
      </c>
      <c r="H48" s="16" t="s">
        <v>31</v>
      </c>
      <c r="I48" s="16">
        <v>0.17599999999999999</v>
      </c>
      <c r="J48" s="16">
        <v>19.524999999999999</v>
      </c>
      <c r="K48" s="7"/>
      <c r="L48" s="7"/>
    </row>
    <row r="49" spans="1:12" ht="16.5" x14ac:dyDescent="0.25">
      <c r="A49" s="11">
        <v>30</v>
      </c>
      <c r="B49" s="12" t="s">
        <v>131</v>
      </c>
      <c r="C49" s="13" t="s">
        <v>132</v>
      </c>
      <c r="D49" s="14" t="s">
        <v>368</v>
      </c>
      <c r="E49" s="15">
        <v>43342</v>
      </c>
      <c r="F49" s="16">
        <v>2.1000000000000001E-2</v>
      </c>
      <c r="G49" s="16" t="s">
        <v>31</v>
      </c>
      <c r="H49" s="16" t="s">
        <v>31</v>
      </c>
      <c r="I49" s="16">
        <v>2.1000000000000001E-2</v>
      </c>
      <c r="J49" s="16">
        <v>2.33</v>
      </c>
      <c r="K49" s="7"/>
      <c r="L49" s="7"/>
    </row>
    <row r="50" spans="1:12" ht="16.5" x14ac:dyDescent="0.25">
      <c r="A50" s="11">
        <v>31</v>
      </c>
      <c r="B50" s="12" t="s">
        <v>223</v>
      </c>
      <c r="C50" s="13" t="s">
        <v>224</v>
      </c>
      <c r="D50" s="14" t="s">
        <v>369</v>
      </c>
      <c r="E50" s="15">
        <v>43348</v>
      </c>
      <c r="F50" s="16">
        <v>0.41699999999999998</v>
      </c>
      <c r="G50" s="16">
        <v>0.41699999999999998</v>
      </c>
      <c r="H50" s="16">
        <v>55.514000000000003</v>
      </c>
      <c r="I50" s="16" t="s">
        <v>31</v>
      </c>
      <c r="J50" s="16" t="s">
        <v>31</v>
      </c>
      <c r="K50" s="7"/>
      <c r="L50" s="7"/>
    </row>
    <row r="51" spans="1:12" ht="16.5" x14ac:dyDescent="0.25">
      <c r="A51" s="11">
        <v>32</v>
      </c>
      <c r="B51" s="12" t="s">
        <v>370</v>
      </c>
      <c r="C51" s="13" t="s">
        <v>371</v>
      </c>
      <c r="D51" s="14" t="s">
        <v>372</v>
      </c>
      <c r="E51" s="15">
        <v>43348</v>
      </c>
      <c r="F51" s="16">
        <v>1.9059999999999999</v>
      </c>
      <c r="G51" s="16">
        <v>0.76239999999999997</v>
      </c>
      <c r="H51" s="16">
        <v>101.495</v>
      </c>
      <c r="I51" s="16">
        <v>1.1435999999999999</v>
      </c>
      <c r="J51" s="16">
        <v>126.869</v>
      </c>
      <c r="K51" s="7"/>
      <c r="L51" s="7"/>
    </row>
    <row r="52" spans="1:12" ht="16.5" x14ac:dyDescent="0.25">
      <c r="A52" s="11">
        <v>33</v>
      </c>
      <c r="B52" s="12" t="s">
        <v>254</v>
      </c>
      <c r="C52" s="13" t="s">
        <v>255</v>
      </c>
      <c r="D52" s="14" t="s">
        <v>373</v>
      </c>
      <c r="E52" s="15">
        <v>43343</v>
      </c>
      <c r="F52" s="16">
        <v>0.56000000000000005</v>
      </c>
      <c r="G52" s="16" t="s">
        <v>31</v>
      </c>
      <c r="H52" s="16" t="s">
        <v>31</v>
      </c>
      <c r="I52" s="16">
        <v>0.56000000000000005</v>
      </c>
      <c r="J52" s="16">
        <v>62.125</v>
      </c>
      <c r="K52" s="7"/>
      <c r="L52" s="7"/>
    </row>
    <row r="53" spans="1:12" ht="16.5" x14ac:dyDescent="0.25">
      <c r="A53" s="11">
        <v>34</v>
      </c>
      <c r="B53" s="12" t="s">
        <v>152</v>
      </c>
      <c r="C53" s="13" t="s">
        <v>153</v>
      </c>
      <c r="D53" s="14" t="s">
        <v>374</v>
      </c>
      <c r="E53" s="15">
        <v>43343</v>
      </c>
      <c r="F53" s="16">
        <v>9.4179999999999993</v>
      </c>
      <c r="G53" s="16" t="s">
        <v>31</v>
      </c>
      <c r="H53" s="16" t="s">
        <v>31</v>
      </c>
      <c r="I53" s="16">
        <v>9.4179999999999993</v>
      </c>
      <c r="J53" s="19">
        <f>1044.816-0.001</f>
        <v>1044.8150000000001</v>
      </c>
      <c r="K53" s="7"/>
      <c r="L53" s="7"/>
    </row>
    <row r="54" spans="1:12" ht="16.5" x14ac:dyDescent="0.25">
      <c r="A54" s="11">
        <v>35</v>
      </c>
      <c r="B54" s="12" t="s">
        <v>164</v>
      </c>
      <c r="C54" s="13" t="s">
        <v>165</v>
      </c>
      <c r="D54" s="14" t="s">
        <v>375</v>
      </c>
      <c r="E54" s="15">
        <v>43343</v>
      </c>
      <c r="F54" s="16">
        <v>1.8240000000000001</v>
      </c>
      <c r="G54" s="16">
        <v>1.8240000000000001</v>
      </c>
      <c r="H54" s="16">
        <v>242.822</v>
      </c>
      <c r="I54" s="16" t="s">
        <v>31</v>
      </c>
      <c r="J54" s="16" t="s">
        <v>31</v>
      </c>
      <c r="K54" s="7"/>
      <c r="L54" s="7"/>
    </row>
    <row r="55" spans="1:12" ht="16.5" x14ac:dyDescent="0.25">
      <c r="A55" s="11">
        <v>36</v>
      </c>
      <c r="B55" s="12" t="s">
        <v>119</v>
      </c>
      <c r="C55" s="13" t="s">
        <v>120</v>
      </c>
      <c r="D55" s="14" t="s">
        <v>376</v>
      </c>
      <c r="E55" s="15">
        <v>43342</v>
      </c>
      <c r="F55" s="16">
        <v>8.7999999999999995E-2</v>
      </c>
      <c r="G55" s="16" t="s">
        <v>31</v>
      </c>
      <c r="H55" s="16" t="s">
        <v>31</v>
      </c>
      <c r="I55" s="16">
        <v>8.7999999999999995E-2</v>
      </c>
      <c r="J55" s="16">
        <v>9.7629999999999999</v>
      </c>
      <c r="K55" s="7"/>
      <c r="L55" s="7"/>
    </row>
    <row r="56" spans="1:12" ht="33" x14ac:dyDescent="0.25">
      <c r="A56" s="23">
        <v>37</v>
      </c>
      <c r="B56" s="24" t="s">
        <v>175</v>
      </c>
      <c r="C56" s="25"/>
      <c r="D56" s="26"/>
      <c r="E56" s="27"/>
      <c r="F56" s="28">
        <v>2.7000000000001023E-2</v>
      </c>
      <c r="G56" s="28" t="s">
        <v>31</v>
      </c>
      <c r="H56" s="28" t="s">
        <v>31</v>
      </c>
      <c r="I56" s="28">
        <v>2.7000000000001023E-2</v>
      </c>
      <c r="J56" s="28">
        <v>2.9950000000000001</v>
      </c>
      <c r="K56" s="7"/>
      <c r="L56" s="28">
        <v>2.9950000000000001</v>
      </c>
    </row>
    <row r="57" spans="1:12" ht="16.5" x14ac:dyDescent="0.25">
      <c r="A57" s="11"/>
      <c r="B57" s="12"/>
      <c r="C57" s="13"/>
      <c r="D57" s="14"/>
      <c r="E57" s="15"/>
      <c r="F57" s="16">
        <v>99.999999999999986</v>
      </c>
      <c r="G57" s="16">
        <v>47.782199999999996</v>
      </c>
      <c r="H57" s="16">
        <f>SUM(H20:H56)</f>
        <v>6361.0500000000011</v>
      </c>
      <c r="I57" s="16">
        <v>51.9208</v>
      </c>
      <c r="J57" s="16">
        <f>SUM(J20:J56)</f>
        <v>5792.9499999999971</v>
      </c>
      <c r="K57" s="22">
        <f>H57+J57</f>
        <v>12153.999999999998</v>
      </c>
      <c r="L57" s="7">
        <f>SUM(L40:L56)</f>
        <v>2.9950000000000001</v>
      </c>
    </row>
    <row r="58" spans="1:12" ht="16.5" x14ac:dyDescent="0.25">
      <c r="A58" s="11"/>
      <c r="B58" s="12" t="s">
        <v>176</v>
      </c>
      <c r="C58" s="13"/>
      <c r="D58" s="14"/>
      <c r="E58" s="15"/>
      <c r="F58" s="16"/>
      <c r="G58" s="16" t="s">
        <v>31</v>
      </c>
      <c r="H58" s="16"/>
      <c r="I58" s="16" t="s">
        <v>31</v>
      </c>
      <c r="J58" s="16">
        <v>12154.002999999999</v>
      </c>
      <c r="K58" s="7"/>
      <c r="L58" s="7"/>
    </row>
    <row r="59" spans="1:12" ht="16.5" x14ac:dyDescent="0.25">
      <c r="A59" s="11"/>
      <c r="B59" s="12" t="s">
        <v>177</v>
      </c>
      <c r="C59" s="13"/>
      <c r="D59" s="14"/>
      <c r="E59" s="15"/>
      <c r="F59" s="16"/>
      <c r="G59" s="16" t="s">
        <v>31</v>
      </c>
      <c r="H59" s="16"/>
      <c r="I59" s="16" t="s">
        <v>31</v>
      </c>
      <c r="J59" s="20">
        <v>12154</v>
      </c>
      <c r="K59" s="7"/>
      <c r="L59" s="30">
        <f>J59-L57</f>
        <v>12151.004999999999</v>
      </c>
    </row>
    <row r="60" spans="1:12" x14ac:dyDescent="0.25">
      <c r="J60" s="18">
        <f>J59-J58</f>
        <v>-2.999999998792191E-3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1"/>
  <sheetViews>
    <sheetView topLeftCell="A65" zoomScale="73" zoomScaleNormal="73" zoomScaleSheetLayoutView="100" workbookViewId="0">
      <selection activeCell="K69" sqref="K69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9" t="s">
        <v>8</v>
      </c>
      <c r="B13" s="39"/>
      <c r="C13" s="40" t="s">
        <v>13</v>
      </c>
      <c r="D13" s="41"/>
      <c r="E13" s="41"/>
      <c r="F13" s="41"/>
      <c r="G13" s="42"/>
      <c r="H13" s="40" t="s">
        <v>14</v>
      </c>
      <c r="I13" s="41"/>
      <c r="J13" s="42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377</v>
      </c>
      <c r="I14" s="39"/>
      <c r="J14" s="39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40" t="s">
        <v>18</v>
      </c>
      <c r="H16" s="41"/>
      <c r="I16" s="41"/>
      <c r="J16" s="42"/>
    </row>
    <row r="17" spans="1:12" ht="27.75" customHeight="1" x14ac:dyDescent="0.25">
      <c r="A17" s="43"/>
      <c r="B17" s="43"/>
      <c r="C17" s="43"/>
      <c r="D17" s="47"/>
      <c r="E17" s="48"/>
      <c r="F17" s="49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352</v>
      </c>
      <c r="C20" s="13" t="s">
        <v>353</v>
      </c>
      <c r="D20" s="14" t="s">
        <v>378</v>
      </c>
      <c r="E20" s="15">
        <v>43343</v>
      </c>
      <c r="F20" s="16">
        <v>0.04</v>
      </c>
      <c r="G20" s="16" t="s">
        <v>31</v>
      </c>
      <c r="H20" s="16" t="s">
        <v>31</v>
      </c>
      <c r="I20" s="16">
        <v>0.04</v>
      </c>
      <c r="J20" s="16">
        <v>5.4870000000000001</v>
      </c>
      <c r="K20" s="7"/>
      <c r="L20" s="7"/>
    </row>
    <row r="21" spans="1:12" ht="16.5" x14ac:dyDescent="0.25">
      <c r="A21" s="11">
        <v>2</v>
      </c>
      <c r="B21" s="12" t="s">
        <v>128</v>
      </c>
      <c r="C21" s="13" t="s">
        <v>129</v>
      </c>
      <c r="D21" s="14" t="s">
        <v>379</v>
      </c>
      <c r="E21" s="15">
        <v>43343</v>
      </c>
      <c r="F21" s="16">
        <v>0.13900000000000001</v>
      </c>
      <c r="G21" s="16" t="s">
        <v>31</v>
      </c>
      <c r="H21" s="16" t="s">
        <v>31</v>
      </c>
      <c r="I21" s="16">
        <v>0.13900000000000001</v>
      </c>
      <c r="J21" s="16">
        <v>19.068000000000001</v>
      </c>
      <c r="K21" s="7"/>
      <c r="L21" s="7"/>
    </row>
    <row r="22" spans="1:12" ht="33" x14ac:dyDescent="0.25">
      <c r="A22" s="11">
        <v>3</v>
      </c>
      <c r="B22" s="12" t="s">
        <v>380</v>
      </c>
      <c r="C22" s="13" t="s">
        <v>381</v>
      </c>
      <c r="D22" s="14" t="s">
        <v>382</v>
      </c>
      <c r="E22" s="15">
        <v>43343</v>
      </c>
      <c r="F22" s="16">
        <v>2.8000000000000001E-2</v>
      </c>
      <c r="G22" s="16">
        <v>2.8000000000000001E-2</v>
      </c>
      <c r="H22" s="16">
        <v>4.609</v>
      </c>
      <c r="I22" s="16" t="s">
        <v>31</v>
      </c>
      <c r="J22" s="16" t="s">
        <v>31</v>
      </c>
      <c r="K22" s="7"/>
      <c r="L22" s="7"/>
    </row>
    <row r="23" spans="1:12" ht="16.5" x14ac:dyDescent="0.25">
      <c r="A23" s="11">
        <v>4</v>
      </c>
      <c r="B23" s="12" t="s">
        <v>41</v>
      </c>
      <c r="C23" s="13" t="s">
        <v>42</v>
      </c>
      <c r="D23" s="14" t="s">
        <v>383</v>
      </c>
      <c r="E23" s="15">
        <v>43342</v>
      </c>
      <c r="F23" s="16">
        <v>0.252</v>
      </c>
      <c r="G23" s="16" t="s">
        <v>31</v>
      </c>
      <c r="H23" s="16" t="s">
        <v>31</v>
      </c>
      <c r="I23" s="16">
        <v>0.252</v>
      </c>
      <c r="J23" s="16">
        <v>34.569000000000003</v>
      </c>
      <c r="K23" s="7"/>
      <c r="L23" s="7"/>
    </row>
    <row r="24" spans="1:12" ht="16.5" x14ac:dyDescent="0.25">
      <c r="A24" s="11">
        <v>5</v>
      </c>
      <c r="B24" s="12" t="s">
        <v>50</v>
      </c>
      <c r="C24" s="13" t="s">
        <v>51</v>
      </c>
      <c r="D24" s="14" t="s">
        <v>384</v>
      </c>
      <c r="E24" s="15">
        <v>43343</v>
      </c>
      <c r="F24" s="16">
        <v>2.617</v>
      </c>
      <c r="G24" s="16" t="s">
        <v>31</v>
      </c>
      <c r="H24" s="16" t="s">
        <v>31</v>
      </c>
      <c r="I24" s="16">
        <v>2.617</v>
      </c>
      <c r="J24" s="16">
        <v>358.99400000000003</v>
      </c>
      <c r="K24" s="7"/>
      <c r="L24" s="7"/>
    </row>
    <row r="25" spans="1:12" ht="16.5" x14ac:dyDescent="0.25">
      <c r="A25" s="11">
        <v>6</v>
      </c>
      <c r="B25" s="12" t="s">
        <v>53</v>
      </c>
      <c r="C25" s="13" t="s">
        <v>54</v>
      </c>
      <c r="D25" s="14" t="s">
        <v>385</v>
      </c>
      <c r="E25" s="15">
        <v>43342</v>
      </c>
      <c r="F25" s="16">
        <v>0.6</v>
      </c>
      <c r="G25" s="16" t="s">
        <v>31</v>
      </c>
      <c r="H25" s="16" t="s">
        <v>31</v>
      </c>
      <c r="I25" s="16">
        <v>0.6</v>
      </c>
      <c r="J25" s="16">
        <v>82.307000000000002</v>
      </c>
      <c r="K25" s="7"/>
      <c r="L25" s="7"/>
    </row>
    <row r="26" spans="1:12" ht="16.5" x14ac:dyDescent="0.25">
      <c r="A26" s="11">
        <v>7</v>
      </c>
      <c r="B26" s="12" t="s">
        <v>56</v>
      </c>
      <c r="C26" s="13" t="s">
        <v>57</v>
      </c>
      <c r="D26" s="14" t="s">
        <v>386</v>
      </c>
      <c r="E26" s="15">
        <v>43343</v>
      </c>
      <c r="F26" s="16">
        <v>0.61799999999999999</v>
      </c>
      <c r="G26" s="16" t="s">
        <v>31</v>
      </c>
      <c r="H26" s="16" t="s">
        <v>31</v>
      </c>
      <c r="I26" s="16">
        <v>0.61799999999999999</v>
      </c>
      <c r="J26" s="16">
        <v>84.775999999999996</v>
      </c>
      <c r="K26" s="7"/>
      <c r="L26" s="7"/>
    </row>
    <row r="27" spans="1:12" ht="16.5" x14ac:dyDescent="0.25">
      <c r="A27" s="11">
        <v>8</v>
      </c>
      <c r="B27" s="12" t="s">
        <v>190</v>
      </c>
      <c r="C27" s="13" t="s">
        <v>191</v>
      </c>
      <c r="D27" s="14" t="s">
        <v>387</v>
      </c>
      <c r="E27" s="15">
        <v>43343</v>
      </c>
      <c r="F27" s="16">
        <v>0.109</v>
      </c>
      <c r="G27" s="16">
        <v>0.109</v>
      </c>
      <c r="H27" s="16">
        <v>17.943000000000001</v>
      </c>
      <c r="I27" s="16" t="s">
        <v>31</v>
      </c>
      <c r="J27" s="16" t="s">
        <v>31</v>
      </c>
      <c r="K27" s="7"/>
      <c r="L27" s="7"/>
    </row>
    <row r="28" spans="1:12" ht="16.5" x14ac:dyDescent="0.25">
      <c r="A28" s="11">
        <v>9</v>
      </c>
      <c r="B28" s="12" t="s">
        <v>388</v>
      </c>
      <c r="C28" s="13" t="s">
        <v>389</v>
      </c>
      <c r="D28" s="14" t="s">
        <v>390</v>
      </c>
      <c r="E28" s="15">
        <v>43343</v>
      </c>
      <c r="F28" s="16">
        <v>0.84899999999999998</v>
      </c>
      <c r="G28" s="16">
        <v>0.84899999999999998</v>
      </c>
      <c r="H28" s="16">
        <v>139.75700000000001</v>
      </c>
      <c r="I28" s="16" t="s">
        <v>31</v>
      </c>
      <c r="J28" s="16" t="s">
        <v>31</v>
      </c>
      <c r="K28" s="7"/>
      <c r="L28" s="7"/>
    </row>
    <row r="29" spans="1:12" ht="16.5" x14ac:dyDescent="0.25">
      <c r="A29" s="11">
        <v>10</v>
      </c>
      <c r="B29" s="12" t="s">
        <v>62</v>
      </c>
      <c r="C29" s="13" t="s">
        <v>63</v>
      </c>
      <c r="D29" s="14" t="s">
        <v>391</v>
      </c>
      <c r="E29" s="15">
        <v>43343</v>
      </c>
      <c r="F29" s="16">
        <v>6.7670000000000003</v>
      </c>
      <c r="G29" s="16" t="s">
        <v>31</v>
      </c>
      <c r="H29" s="16" t="s">
        <v>31</v>
      </c>
      <c r="I29" s="16">
        <v>6.7670000000000003</v>
      </c>
      <c r="J29" s="16">
        <v>928.28099999999995</v>
      </c>
      <c r="K29" s="7"/>
      <c r="L29" s="7"/>
    </row>
    <row r="30" spans="1:12" ht="16.5" x14ac:dyDescent="0.25">
      <c r="A30" s="11">
        <v>11</v>
      </c>
      <c r="B30" s="12" t="s">
        <v>71</v>
      </c>
      <c r="C30" s="13" t="s">
        <v>72</v>
      </c>
      <c r="D30" s="14" t="s">
        <v>392</v>
      </c>
      <c r="E30" s="15">
        <v>43326</v>
      </c>
      <c r="F30" s="16">
        <v>20.015000000000001</v>
      </c>
      <c r="G30" s="16" t="s">
        <v>31</v>
      </c>
      <c r="H30" s="16" t="s">
        <v>31</v>
      </c>
      <c r="I30" s="16">
        <v>20.015000000000001</v>
      </c>
      <c r="J30" s="19">
        <f>2745.61-0.001</f>
        <v>2745.6089999999999</v>
      </c>
      <c r="K30" s="7"/>
      <c r="L30" s="7"/>
    </row>
    <row r="31" spans="1:12" ht="16.5" x14ac:dyDescent="0.25">
      <c r="A31" s="11">
        <v>12</v>
      </c>
      <c r="B31" s="12" t="s">
        <v>193</v>
      </c>
      <c r="C31" s="13" t="s">
        <v>194</v>
      </c>
      <c r="D31" s="14" t="s">
        <v>393</v>
      </c>
      <c r="E31" s="15">
        <v>43339</v>
      </c>
      <c r="F31" s="16">
        <v>0.126</v>
      </c>
      <c r="G31" s="16" t="s">
        <v>31</v>
      </c>
      <c r="H31" s="16" t="s">
        <v>31</v>
      </c>
      <c r="I31" s="16">
        <v>0.126</v>
      </c>
      <c r="J31" s="16">
        <v>17.283999999999999</v>
      </c>
      <c r="K31" s="7"/>
      <c r="L31" s="7"/>
    </row>
    <row r="32" spans="1:12" ht="16.5" x14ac:dyDescent="0.25">
      <c r="A32" s="11">
        <v>13</v>
      </c>
      <c r="B32" s="12" t="s">
        <v>394</v>
      </c>
      <c r="C32" s="13" t="s">
        <v>395</v>
      </c>
      <c r="D32" s="14" t="s">
        <v>396</v>
      </c>
      <c r="E32" s="15">
        <v>43343</v>
      </c>
      <c r="F32" s="16">
        <v>2.7E-2</v>
      </c>
      <c r="G32" s="16">
        <v>2.7E-2</v>
      </c>
      <c r="H32" s="16">
        <v>4.4450000000000003</v>
      </c>
      <c r="I32" s="16" t="s">
        <v>31</v>
      </c>
      <c r="J32" s="16" t="s">
        <v>31</v>
      </c>
      <c r="K32" s="7"/>
      <c r="L32" s="7"/>
    </row>
    <row r="33" spans="1:12" ht="33" x14ac:dyDescent="0.25">
      <c r="A33" s="11">
        <v>14</v>
      </c>
      <c r="B33" s="12" t="s">
        <v>397</v>
      </c>
      <c r="C33" s="13" t="s">
        <v>398</v>
      </c>
      <c r="D33" s="14" t="s">
        <v>399</v>
      </c>
      <c r="E33" s="15">
        <v>43343</v>
      </c>
      <c r="F33" s="16">
        <v>3.6999999999999998E-2</v>
      </c>
      <c r="G33" s="16">
        <v>3.6999999999999998E-2</v>
      </c>
      <c r="H33" s="16">
        <v>6.0910000000000002</v>
      </c>
      <c r="I33" s="16" t="s">
        <v>31</v>
      </c>
      <c r="J33" s="16" t="s">
        <v>31</v>
      </c>
      <c r="K33" s="7"/>
      <c r="L33" s="7"/>
    </row>
    <row r="34" spans="1:12" ht="16.5" x14ac:dyDescent="0.25">
      <c r="A34" s="11">
        <v>15</v>
      </c>
      <c r="B34" s="12" t="s">
        <v>196</v>
      </c>
      <c r="C34" s="13" t="s">
        <v>197</v>
      </c>
      <c r="D34" s="14" t="s">
        <v>400</v>
      </c>
      <c r="E34" s="15">
        <v>43343</v>
      </c>
      <c r="F34" s="16">
        <v>0.24099999999999999</v>
      </c>
      <c r="G34" s="16">
        <v>0.24099999999999999</v>
      </c>
      <c r="H34" s="16">
        <v>39.671999999999997</v>
      </c>
      <c r="I34" s="16" t="s">
        <v>31</v>
      </c>
      <c r="J34" s="16" t="s">
        <v>31</v>
      </c>
      <c r="K34" s="7"/>
      <c r="L34" s="7"/>
    </row>
    <row r="35" spans="1:12" ht="16.5" x14ac:dyDescent="0.25">
      <c r="A35" s="11">
        <v>16</v>
      </c>
      <c r="B35" s="12" t="s">
        <v>199</v>
      </c>
      <c r="C35" s="13" t="s">
        <v>200</v>
      </c>
      <c r="D35" s="14" t="s">
        <v>401</v>
      </c>
      <c r="E35" s="15">
        <v>43343</v>
      </c>
      <c r="F35" s="16">
        <v>3.1E-2</v>
      </c>
      <c r="G35" s="16">
        <v>3.1E-2</v>
      </c>
      <c r="H35" s="16">
        <v>5.1029999999999998</v>
      </c>
      <c r="I35" s="16" t="s">
        <v>31</v>
      </c>
      <c r="J35" s="16" t="s">
        <v>31</v>
      </c>
      <c r="K35" s="7"/>
      <c r="L35" s="7"/>
    </row>
    <row r="36" spans="1:12" ht="16.5" x14ac:dyDescent="0.25">
      <c r="A36" s="11">
        <v>17</v>
      </c>
      <c r="B36" s="12" t="s">
        <v>402</v>
      </c>
      <c r="C36" s="13" t="s">
        <v>403</v>
      </c>
      <c r="D36" s="14" t="s">
        <v>404</v>
      </c>
      <c r="E36" s="15">
        <v>43347</v>
      </c>
      <c r="F36" s="16">
        <v>3.5000000000000003E-2</v>
      </c>
      <c r="G36" s="16">
        <v>3.5000000000000003E-2</v>
      </c>
      <c r="H36" s="16">
        <v>5.7610000000000001</v>
      </c>
      <c r="I36" s="16" t="s">
        <v>31</v>
      </c>
      <c r="J36" s="16" t="s">
        <v>31</v>
      </c>
      <c r="K36" s="7"/>
      <c r="L36" s="7"/>
    </row>
    <row r="37" spans="1:12" ht="16.5" x14ac:dyDescent="0.25">
      <c r="A37" s="11">
        <v>18</v>
      </c>
      <c r="B37" s="12" t="s">
        <v>38</v>
      </c>
      <c r="C37" s="13" t="s">
        <v>39</v>
      </c>
      <c r="D37" s="14" t="s">
        <v>405</v>
      </c>
      <c r="E37" s="15">
        <v>43342</v>
      </c>
      <c r="F37" s="16">
        <v>7.2999999999999995E-2</v>
      </c>
      <c r="G37" s="16" t="s">
        <v>31</v>
      </c>
      <c r="H37" s="16" t="s">
        <v>31</v>
      </c>
      <c r="I37" s="16">
        <v>7.2999999999999995E-2</v>
      </c>
      <c r="J37" s="16">
        <v>10.013999999999999</v>
      </c>
      <c r="K37" s="7"/>
      <c r="L37" s="7"/>
    </row>
    <row r="38" spans="1:12" ht="33" x14ac:dyDescent="0.25">
      <c r="A38" s="11">
        <v>19</v>
      </c>
      <c r="B38" s="12" t="s">
        <v>406</v>
      </c>
      <c r="C38" s="13" t="s">
        <v>407</v>
      </c>
      <c r="D38" s="14" t="s">
        <v>408</v>
      </c>
      <c r="E38" s="15">
        <v>43343</v>
      </c>
      <c r="F38" s="16">
        <v>1.2999999999999999E-2</v>
      </c>
      <c r="G38" s="16">
        <v>1.2999999999999999E-2</v>
      </c>
      <c r="H38" s="16">
        <v>2.14</v>
      </c>
      <c r="I38" s="16" t="s">
        <v>31</v>
      </c>
      <c r="J38" s="16" t="s">
        <v>31</v>
      </c>
      <c r="K38" s="7"/>
      <c r="L38" s="7"/>
    </row>
    <row r="39" spans="1:12" ht="16.5" x14ac:dyDescent="0.25">
      <c r="A39" s="11">
        <v>20</v>
      </c>
      <c r="B39" s="12" t="s">
        <v>409</v>
      </c>
      <c r="C39" s="13" t="s">
        <v>410</v>
      </c>
      <c r="D39" s="14" t="s">
        <v>411</v>
      </c>
      <c r="E39" s="15">
        <v>43350</v>
      </c>
      <c r="F39" s="16">
        <v>0.14399999999999999</v>
      </c>
      <c r="G39" s="16">
        <v>0.14399999999999999</v>
      </c>
      <c r="H39" s="16">
        <v>23.704000000000001</v>
      </c>
      <c r="I39" s="16" t="s">
        <v>31</v>
      </c>
      <c r="J39" s="16" t="s">
        <v>31</v>
      </c>
      <c r="K39" s="7"/>
      <c r="L39" s="7"/>
    </row>
    <row r="40" spans="1:12" ht="16.5" x14ac:dyDescent="0.25">
      <c r="A40" s="11">
        <v>21</v>
      </c>
      <c r="B40" s="12" t="s">
        <v>412</v>
      </c>
      <c r="C40" s="13" t="s">
        <v>413</v>
      </c>
      <c r="D40" s="14" t="s">
        <v>414</v>
      </c>
      <c r="E40" s="15">
        <v>43343</v>
      </c>
      <c r="F40" s="16">
        <v>5.0000000000000001E-3</v>
      </c>
      <c r="G40" s="16">
        <v>5.0000000000000001E-3</v>
      </c>
      <c r="H40" s="16">
        <v>0.82299999999999995</v>
      </c>
      <c r="I40" s="16" t="s">
        <v>31</v>
      </c>
      <c r="J40" s="16" t="s">
        <v>31</v>
      </c>
      <c r="K40" s="7"/>
      <c r="L40" s="7"/>
    </row>
    <row r="41" spans="1:12" ht="16.5" x14ac:dyDescent="0.25">
      <c r="A41" s="11">
        <v>22</v>
      </c>
      <c r="B41" s="12" t="s">
        <v>415</v>
      </c>
      <c r="C41" s="13" t="s">
        <v>416</v>
      </c>
      <c r="D41" s="14" t="s">
        <v>417</v>
      </c>
      <c r="E41" s="15">
        <v>43343</v>
      </c>
      <c r="F41" s="16">
        <v>0.107</v>
      </c>
      <c r="G41" s="16">
        <v>0.107</v>
      </c>
      <c r="H41" s="16">
        <v>17.614000000000001</v>
      </c>
      <c r="I41" s="16" t="s">
        <v>31</v>
      </c>
      <c r="J41" s="16" t="s">
        <v>31</v>
      </c>
      <c r="K41" s="7"/>
      <c r="L41" s="7"/>
    </row>
    <row r="42" spans="1:12" ht="16.5" x14ac:dyDescent="0.25">
      <c r="A42" s="11">
        <v>23</v>
      </c>
      <c r="B42" s="12" t="s">
        <v>418</v>
      </c>
      <c r="C42" s="13" t="s">
        <v>419</v>
      </c>
      <c r="D42" s="14" t="s">
        <v>420</v>
      </c>
      <c r="E42" s="15">
        <v>43343</v>
      </c>
      <c r="F42" s="16">
        <v>2.7E-2</v>
      </c>
      <c r="G42" s="16">
        <v>2.7E-2</v>
      </c>
      <c r="H42" s="16">
        <v>4.4450000000000003</v>
      </c>
      <c r="I42" s="16" t="s">
        <v>31</v>
      </c>
      <c r="J42" s="16" t="s">
        <v>31</v>
      </c>
      <c r="K42" s="7"/>
      <c r="L42" s="7"/>
    </row>
    <row r="43" spans="1:12" ht="33" x14ac:dyDescent="0.25">
      <c r="A43" s="11">
        <v>24</v>
      </c>
      <c r="B43" s="12" t="s">
        <v>421</v>
      </c>
      <c r="C43" s="13" t="s">
        <v>422</v>
      </c>
      <c r="D43" s="14" t="s">
        <v>423</v>
      </c>
      <c r="E43" s="15">
        <v>43343</v>
      </c>
      <c r="F43" s="16">
        <v>0.36</v>
      </c>
      <c r="G43" s="16">
        <v>0.36</v>
      </c>
      <c r="H43" s="16">
        <v>59.261000000000003</v>
      </c>
      <c r="I43" s="16" t="s">
        <v>31</v>
      </c>
      <c r="J43" s="16" t="s">
        <v>31</v>
      </c>
      <c r="K43" s="7"/>
      <c r="L43" s="7"/>
    </row>
    <row r="44" spans="1:12" ht="16.5" x14ac:dyDescent="0.25">
      <c r="A44" s="11">
        <v>25</v>
      </c>
      <c r="B44" s="12" t="s">
        <v>331</v>
      </c>
      <c r="C44" s="13" t="s">
        <v>332</v>
      </c>
      <c r="D44" s="14" t="s">
        <v>424</v>
      </c>
      <c r="E44" s="15">
        <v>43343</v>
      </c>
      <c r="F44" s="16">
        <v>9.8239999999999998</v>
      </c>
      <c r="G44" s="16">
        <v>9.8239999999999998</v>
      </c>
      <c r="H44" s="19">
        <f>1617.16-0.001</f>
        <v>1617.1590000000001</v>
      </c>
      <c r="I44" s="16" t="s">
        <v>31</v>
      </c>
      <c r="J44" s="16" t="s">
        <v>31</v>
      </c>
      <c r="K44" s="7"/>
      <c r="L44" s="7"/>
    </row>
    <row r="45" spans="1:12" ht="16.5" x14ac:dyDescent="0.25">
      <c r="A45" s="11">
        <v>26</v>
      </c>
      <c r="B45" s="12" t="s">
        <v>202</v>
      </c>
      <c r="C45" s="13" t="s">
        <v>203</v>
      </c>
      <c r="D45" s="14" t="s">
        <v>425</v>
      </c>
      <c r="E45" s="15">
        <v>43343</v>
      </c>
      <c r="F45" s="16">
        <v>6.0000000000000001E-3</v>
      </c>
      <c r="G45" s="16">
        <v>6.0000000000000001E-3</v>
      </c>
      <c r="H45" s="16">
        <v>0.98799999999999999</v>
      </c>
      <c r="I45" s="16" t="s">
        <v>31</v>
      </c>
      <c r="J45" s="16" t="s">
        <v>31</v>
      </c>
      <c r="K45" s="7"/>
      <c r="L45" s="7"/>
    </row>
    <row r="46" spans="1:12" ht="16.5" x14ac:dyDescent="0.25">
      <c r="A46" s="11">
        <v>27</v>
      </c>
      <c r="B46" s="12" t="s">
        <v>347</v>
      </c>
      <c r="C46" s="13" t="s">
        <v>348</v>
      </c>
      <c r="D46" s="14" t="s">
        <v>426</v>
      </c>
      <c r="E46" s="15">
        <v>43339</v>
      </c>
      <c r="F46" s="16">
        <v>0.44</v>
      </c>
      <c r="G46" s="16">
        <v>0.44</v>
      </c>
      <c r="H46" s="16">
        <v>72.430000000000007</v>
      </c>
      <c r="I46" s="16" t="s">
        <v>31</v>
      </c>
      <c r="J46" s="16" t="s">
        <v>31</v>
      </c>
      <c r="K46" s="7"/>
      <c r="L46" s="7"/>
    </row>
    <row r="47" spans="1:12" ht="16.5" x14ac:dyDescent="0.25">
      <c r="A47" s="11">
        <v>28</v>
      </c>
      <c r="B47" s="12" t="s">
        <v>427</v>
      </c>
      <c r="C47" s="13" t="s">
        <v>428</v>
      </c>
      <c r="D47" s="14" t="s">
        <v>429</v>
      </c>
      <c r="E47" s="15">
        <v>43343</v>
      </c>
      <c r="F47" s="16">
        <v>0.13800000000000001</v>
      </c>
      <c r="G47" s="16">
        <v>0.13800000000000001</v>
      </c>
      <c r="H47" s="16">
        <v>22.716999999999999</v>
      </c>
      <c r="I47" s="16" t="s">
        <v>31</v>
      </c>
      <c r="J47" s="16" t="s">
        <v>31</v>
      </c>
      <c r="K47" s="7"/>
      <c r="L47" s="7"/>
    </row>
    <row r="48" spans="1:12" ht="16.5" x14ac:dyDescent="0.25">
      <c r="A48" s="11">
        <v>29</v>
      </c>
      <c r="B48" s="12" t="s">
        <v>217</v>
      </c>
      <c r="C48" s="13" t="s">
        <v>218</v>
      </c>
      <c r="D48" s="14" t="s">
        <v>430</v>
      </c>
      <c r="E48" s="15">
        <v>43343</v>
      </c>
      <c r="F48" s="16">
        <v>0.34499999999999997</v>
      </c>
      <c r="G48" s="16">
        <v>0.34499999999999997</v>
      </c>
      <c r="H48" s="16">
        <v>56.792000000000002</v>
      </c>
      <c r="I48" s="16" t="s">
        <v>31</v>
      </c>
      <c r="J48" s="16" t="s">
        <v>31</v>
      </c>
      <c r="K48" s="7"/>
      <c r="L48" s="7"/>
    </row>
    <row r="49" spans="1:12" ht="16.5" x14ac:dyDescent="0.25">
      <c r="A49" s="11">
        <v>30</v>
      </c>
      <c r="B49" s="12" t="s">
        <v>431</v>
      </c>
      <c r="C49" s="13" t="s">
        <v>432</v>
      </c>
      <c r="D49" s="14" t="s">
        <v>433</v>
      </c>
      <c r="E49" s="15">
        <v>43343</v>
      </c>
      <c r="F49" s="16">
        <v>0.03</v>
      </c>
      <c r="G49" s="16">
        <v>0.03</v>
      </c>
      <c r="H49" s="16">
        <v>4.9379999999999997</v>
      </c>
      <c r="I49" s="16" t="s">
        <v>31</v>
      </c>
      <c r="J49" s="16" t="s">
        <v>31</v>
      </c>
      <c r="K49" s="7"/>
      <c r="L49" s="7"/>
    </row>
    <row r="50" spans="1:12" ht="16.5" x14ac:dyDescent="0.25">
      <c r="A50" s="11">
        <v>31</v>
      </c>
      <c r="B50" s="12" t="s">
        <v>122</v>
      </c>
      <c r="C50" s="13" t="s">
        <v>123</v>
      </c>
      <c r="D50" s="14" t="s">
        <v>434</v>
      </c>
      <c r="E50" s="15">
        <v>43343</v>
      </c>
      <c r="F50" s="16">
        <v>0.20699999999999999</v>
      </c>
      <c r="G50" s="16" t="s">
        <v>31</v>
      </c>
      <c r="H50" s="16" t="s">
        <v>31</v>
      </c>
      <c r="I50" s="16">
        <v>0.20699999999999999</v>
      </c>
      <c r="J50" s="16">
        <v>28.396000000000001</v>
      </c>
      <c r="K50" s="7"/>
      <c r="L50" s="7"/>
    </row>
    <row r="51" spans="1:12" ht="16.5" x14ac:dyDescent="0.25">
      <c r="A51" s="11">
        <v>32</v>
      </c>
      <c r="B51" s="12" t="s">
        <v>110</v>
      </c>
      <c r="C51" s="13" t="s">
        <v>111</v>
      </c>
      <c r="D51" s="14" t="s">
        <v>435</v>
      </c>
      <c r="E51" s="15">
        <v>43343</v>
      </c>
      <c r="F51" s="16">
        <v>5.4169999999999998</v>
      </c>
      <c r="G51" s="16" t="s">
        <v>31</v>
      </c>
      <c r="H51" s="16" t="s">
        <v>31</v>
      </c>
      <c r="I51" s="16">
        <v>5.4169999999999998</v>
      </c>
      <c r="J51" s="16">
        <v>743.09100000000001</v>
      </c>
      <c r="K51" s="7"/>
      <c r="L51" s="7"/>
    </row>
    <row r="52" spans="1:12" ht="33" x14ac:dyDescent="0.25">
      <c r="A52" s="11">
        <v>33</v>
      </c>
      <c r="B52" s="12" t="s">
        <v>113</v>
      </c>
      <c r="C52" s="13" t="s">
        <v>114</v>
      </c>
      <c r="D52" s="14" t="s">
        <v>436</v>
      </c>
      <c r="E52" s="15">
        <v>43342</v>
      </c>
      <c r="F52" s="16">
        <v>17.395</v>
      </c>
      <c r="G52" s="16">
        <v>8</v>
      </c>
      <c r="H52" s="16">
        <v>1316.905</v>
      </c>
      <c r="I52" s="16">
        <v>9.3949999999999996</v>
      </c>
      <c r="J52" s="16">
        <v>1288.7840000000001</v>
      </c>
      <c r="K52" s="7"/>
      <c r="L52" s="7"/>
    </row>
    <row r="53" spans="1:12" ht="16.5" x14ac:dyDescent="0.25">
      <c r="A53" s="11">
        <v>34</v>
      </c>
      <c r="B53" s="12" t="s">
        <v>304</v>
      </c>
      <c r="C53" s="13" t="s">
        <v>305</v>
      </c>
      <c r="D53" s="14" t="s">
        <v>437</v>
      </c>
      <c r="E53" s="15">
        <v>43343</v>
      </c>
      <c r="F53" s="16">
        <v>2.0150000000000001</v>
      </c>
      <c r="G53" s="16">
        <v>1.6719999999999999</v>
      </c>
      <c r="H53" s="16">
        <v>275.233</v>
      </c>
      <c r="I53" s="16">
        <v>0.34300000000000003</v>
      </c>
      <c r="J53" s="16">
        <v>47.052</v>
      </c>
      <c r="K53" s="7"/>
      <c r="L53" s="7"/>
    </row>
    <row r="54" spans="1:12" ht="16.5" x14ac:dyDescent="0.25">
      <c r="A54" s="11">
        <v>35</v>
      </c>
      <c r="B54" s="12" t="s">
        <v>101</v>
      </c>
      <c r="C54" s="13" t="s">
        <v>102</v>
      </c>
      <c r="D54" s="14" t="s">
        <v>438</v>
      </c>
      <c r="E54" s="15">
        <v>43343</v>
      </c>
      <c r="F54" s="16">
        <v>0.13700000000000001</v>
      </c>
      <c r="G54" s="16" t="s">
        <v>31</v>
      </c>
      <c r="H54" s="16" t="s">
        <v>31</v>
      </c>
      <c r="I54" s="16">
        <v>0.13700000000000001</v>
      </c>
      <c r="J54" s="16">
        <v>18.792999999999999</v>
      </c>
      <c r="K54" s="7"/>
      <c r="L54" s="7"/>
    </row>
    <row r="55" spans="1:12" ht="16.5" x14ac:dyDescent="0.25">
      <c r="A55" s="11">
        <v>36</v>
      </c>
      <c r="B55" s="12" t="s">
        <v>439</v>
      </c>
      <c r="C55" s="13" t="s">
        <v>440</v>
      </c>
      <c r="D55" s="14" t="s">
        <v>441</v>
      </c>
      <c r="E55" s="15">
        <v>43343</v>
      </c>
      <c r="F55" s="16">
        <v>2.6909999999999998</v>
      </c>
      <c r="G55" s="16">
        <v>2.6909999999999998</v>
      </c>
      <c r="H55" s="16">
        <v>442.97399999999999</v>
      </c>
      <c r="I55" s="16" t="s">
        <v>31</v>
      </c>
      <c r="J55" s="16" t="s">
        <v>31</v>
      </c>
      <c r="K55" s="7"/>
      <c r="L55" s="7"/>
    </row>
    <row r="56" spans="1:12" ht="16.5" x14ac:dyDescent="0.25">
      <c r="A56" s="11">
        <v>37</v>
      </c>
      <c r="B56" s="12" t="s">
        <v>149</v>
      </c>
      <c r="C56" s="13" t="s">
        <v>150</v>
      </c>
      <c r="D56" s="14" t="s">
        <v>442</v>
      </c>
      <c r="E56" s="15">
        <v>43348</v>
      </c>
      <c r="F56" s="16">
        <v>0.79</v>
      </c>
      <c r="G56" s="16" t="s">
        <v>31</v>
      </c>
      <c r="H56" s="16" t="s">
        <v>31</v>
      </c>
      <c r="I56" s="16">
        <v>0.79</v>
      </c>
      <c r="J56" s="16">
        <v>108.37</v>
      </c>
      <c r="K56" s="7"/>
      <c r="L56" s="7"/>
    </row>
    <row r="57" spans="1:12" ht="16.5" x14ac:dyDescent="0.25">
      <c r="A57" s="11">
        <v>38</v>
      </c>
      <c r="B57" s="12" t="s">
        <v>443</v>
      </c>
      <c r="C57" s="13" t="s">
        <v>444</v>
      </c>
      <c r="D57" s="14" t="s">
        <v>445</v>
      </c>
      <c r="E57" s="15">
        <v>43343</v>
      </c>
      <c r="F57" s="16">
        <v>8.8999999999999996E-2</v>
      </c>
      <c r="G57" s="16" t="s">
        <v>31</v>
      </c>
      <c r="H57" s="16" t="s">
        <v>31</v>
      </c>
      <c r="I57" s="16">
        <v>8.8999999999999996E-2</v>
      </c>
      <c r="J57" s="16">
        <v>12.209</v>
      </c>
      <c r="K57" s="7"/>
      <c r="L57" s="7"/>
    </row>
    <row r="58" spans="1:12" ht="16.5" x14ac:dyDescent="0.25">
      <c r="A58" s="11">
        <v>39</v>
      </c>
      <c r="B58" s="12" t="s">
        <v>446</v>
      </c>
      <c r="C58" s="13" t="s">
        <v>447</v>
      </c>
      <c r="D58" s="14" t="s">
        <v>448</v>
      </c>
      <c r="E58" s="15">
        <v>43343</v>
      </c>
      <c r="F58" s="16">
        <v>0.35699999999999998</v>
      </c>
      <c r="G58" s="16">
        <v>0.35699999999999998</v>
      </c>
      <c r="H58" s="16">
        <v>58.767000000000003</v>
      </c>
      <c r="I58" s="16" t="s">
        <v>31</v>
      </c>
      <c r="J58" s="16" t="s">
        <v>31</v>
      </c>
      <c r="K58" s="7"/>
      <c r="L58" s="7"/>
    </row>
    <row r="59" spans="1:12" ht="16.5" x14ac:dyDescent="0.25">
      <c r="A59" s="11">
        <v>40</v>
      </c>
      <c r="B59" s="12" t="s">
        <v>327</v>
      </c>
      <c r="C59" s="13" t="s">
        <v>328</v>
      </c>
      <c r="D59" s="14" t="s">
        <v>449</v>
      </c>
      <c r="E59" s="15">
        <v>43343</v>
      </c>
      <c r="F59" s="16">
        <v>9.4390000000000001</v>
      </c>
      <c r="G59" s="16">
        <v>9.4390000000000001</v>
      </c>
      <c r="H59" s="19">
        <f>1553.784-0.001</f>
        <v>1553.7830000000001</v>
      </c>
      <c r="I59" s="16" t="s">
        <v>31</v>
      </c>
      <c r="J59" s="16" t="s">
        <v>31</v>
      </c>
      <c r="K59" s="7"/>
      <c r="L59" s="7"/>
    </row>
    <row r="60" spans="1:12" ht="16.5" x14ac:dyDescent="0.25">
      <c r="A60" s="11">
        <v>41</v>
      </c>
      <c r="B60" s="12" t="s">
        <v>450</v>
      </c>
      <c r="C60" s="13" t="s">
        <v>451</v>
      </c>
      <c r="D60" s="14" t="s">
        <v>452</v>
      </c>
      <c r="E60" s="15">
        <v>43343</v>
      </c>
      <c r="F60" s="16">
        <v>0.11899999999999999</v>
      </c>
      <c r="G60" s="16">
        <v>0.11899999999999999</v>
      </c>
      <c r="H60" s="16">
        <v>19.588999999999999</v>
      </c>
      <c r="I60" s="16" t="s">
        <v>31</v>
      </c>
      <c r="J60" s="16" t="s">
        <v>31</v>
      </c>
      <c r="K60" s="7"/>
      <c r="L60" s="7"/>
    </row>
    <row r="61" spans="1:12" ht="16.5" x14ac:dyDescent="0.25">
      <c r="A61" s="11">
        <v>42</v>
      </c>
      <c r="B61" s="12" t="s">
        <v>453</v>
      </c>
      <c r="C61" s="13" t="s">
        <v>454</v>
      </c>
      <c r="D61" s="14" t="s">
        <v>455</v>
      </c>
      <c r="E61" s="15">
        <v>43343</v>
      </c>
      <c r="F61" s="16">
        <v>5.7000000000000002E-2</v>
      </c>
      <c r="G61" s="16">
        <v>5.7000000000000002E-2</v>
      </c>
      <c r="H61" s="16">
        <v>9.3829999999999991</v>
      </c>
      <c r="I61" s="16" t="s">
        <v>31</v>
      </c>
      <c r="J61" s="16" t="s">
        <v>31</v>
      </c>
      <c r="K61" s="7"/>
      <c r="L61" s="7"/>
    </row>
    <row r="62" spans="1:12" ht="16.5" x14ac:dyDescent="0.25">
      <c r="A62" s="11">
        <v>43</v>
      </c>
      <c r="B62" s="12" t="s">
        <v>119</v>
      </c>
      <c r="C62" s="13" t="s">
        <v>120</v>
      </c>
      <c r="D62" s="14" t="s">
        <v>456</v>
      </c>
      <c r="E62" s="15">
        <v>43342</v>
      </c>
      <c r="F62" s="16">
        <v>0.14199999999999999</v>
      </c>
      <c r="G62" s="16" t="s">
        <v>31</v>
      </c>
      <c r="H62" s="16" t="s">
        <v>31</v>
      </c>
      <c r="I62" s="16">
        <v>0.14199999999999999</v>
      </c>
      <c r="J62" s="16">
        <v>19.478999999999999</v>
      </c>
      <c r="K62" s="7"/>
      <c r="L62" s="7"/>
    </row>
    <row r="63" spans="1:12" ht="16.5" x14ac:dyDescent="0.25">
      <c r="A63" s="11">
        <v>44</v>
      </c>
      <c r="B63" s="12" t="s">
        <v>457</v>
      </c>
      <c r="C63" s="13" t="s">
        <v>458</v>
      </c>
      <c r="D63" s="14" t="s">
        <v>459</v>
      </c>
      <c r="E63" s="15">
        <v>43343</v>
      </c>
      <c r="F63" s="16">
        <v>0.86299999999999999</v>
      </c>
      <c r="G63" s="16" t="s">
        <v>31</v>
      </c>
      <c r="H63" s="16" t="s">
        <v>31</v>
      </c>
      <c r="I63" s="16">
        <v>0.86299999999999999</v>
      </c>
      <c r="J63" s="16">
        <v>118.384</v>
      </c>
      <c r="K63" s="7"/>
      <c r="L63" s="7"/>
    </row>
    <row r="64" spans="1:12" ht="16.5" x14ac:dyDescent="0.25">
      <c r="A64" s="11">
        <v>45</v>
      </c>
      <c r="B64" s="12" t="s">
        <v>460</v>
      </c>
      <c r="C64" s="13" t="s">
        <v>461</v>
      </c>
      <c r="D64" s="14" t="s">
        <v>462</v>
      </c>
      <c r="E64" s="15">
        <v>43343</v>
      </c>
      <c r="F64" s="16">
        <v>2.141</v>
      </c>
      <c r="G64" s="16">
        <v>2.141</v>
      </c>
      <c r="H64" s="16">
        <v>352.43700000000001</v>
      </c>
      <c r="I64" s="16" t="s">
        <v>31</v>
      </c>
      <c r="J64" s="16" t="s">
        <v>31</v>
      </c>
      <c r="K64" s="7"/>
      <c r="L64" s="7"/>
    </row>
    <row r="65" spans="1:12" ht="16.5" x14ac:dyDescent="0.25">
      <c r="A65" s="11">
        <v>46</v>
      </c>
      <c r="B65" s="12" t="s">
        <v>164</v>
      </c>
      <c r="C65" s="13" t="s">
        <v>165</v>
      </c>
      <c r="D65" s="14" t="s">
        <v>463</v>
      </c>
      <c r="E65" s="15">
        <v>43343</v>
      </c>
      <c r="F65" s="16">
        <v>0.48099999999999998</v>
      </c>
      <c r="G65" s="16">
        <v>0.48099999999999998</v>
      </c>
      <c r="H65" s="16">
        <v>79.179000000000002</v>
      </c>
      <c r="I65" s="16" t="s">
        <v>31</v>
      </c>
      <c r="J65" s="16" t="s">
        <v>31</v>
      </c>
      <c r="K65" s="7"/>
      <c r="L65" s="7"/>
    </row>
    <row r="66" spans="1:12" ht="16.5" x14ac:dyDescent="0.25">
      <c r="A66" s="11">
        <v>47</v>
      </c>
      <c r="B66" s="12" t="s">
        <v>464</v>
      </c>
      <c r="C66" s="13" t="s">
        <v>465</v>
      </c>
      <c r="D66" s="14" t="s">
        <v>466</v>
      </c>
      <c r="E66" s="15">
        <v>43343</v>
      </c>
      <c r="F66" s="16">
        <v>7.0000000000000007E-2</v>
      </c>
      <c r="G66" s="16">
        <v>7.0000000000000007E-2</v>
      </c>
      <c r="H66" s="16">
        <v>11.523</v>
      </c>
      <c r="I66" s="16" t="s">
        <v>31</v>
      </c>
      <c r="J66" s="16" t="s">
        <v>31</v>
      </c>
      <c r="K66" s="7"/>
      <c r="L66" s="7"/>
    </row>
    <row r="67" spans="1:12" ht="16.5" x14ac:dyDescent="0.25">
      <c r="A67" s="11">
        <v>48</v>
      </c>
      <c r="B67" s="12" t="s">
        <v>467</v>
      </c>
      <c r="C67" s="13" t="s">
        <v>468</v>
      </c>
      <c r="D67" s="14" t="s">
        <v>469</v>
      </c>
      <c r="E67" s="15">
        <v>43343</v>
      </c>
      <c r="F67" s="16">
        <v>1.1759999999999999</v>
      </c>
      <c r="G67" s="16">
        <v>1.1160000000000001</v>
      </c>
      <c r="H67" s="16">
        <v>183.708</v>
      </c>
      <c r="I67" s="16">
        <v>0.06</v>
      </c>
      <c r="J67" s="16">
        <v>8.2309999999999999</v>
      </c>
      <c r="K67" s="7"/>
      <c r="L67" s="7"/>
    </row>
    <row r="68" spans="1:12" ht="16.5" x14ac:dyDescent="0.25">
      <c r="A68" s="11">
        <v>49</v>
      </c>
      <c r="B68" s="12" t="s">
        <v>258</v>
      </c>
      <c r="C68" s="13" t="s">
        <v>259</v>
      </c>
      <c r="D68" s="14" t="s">
        <v>470</v>
      </c>
      <c r="E68" s="15">
        <v>43343</v>
      </c>
      <c r="F68" s="16">
        <v>3.8759999999999999</v>
      </c>
      <c r="G68" s="16" t="s">
        <v>31</v>
      </c>
      <c r="H68" s="16" t="s">
        <v>31</v>
      </c>
      <c r="I68" s="16">
        <v>3.8759999999999999</v>
      </c>
      <c r="J68" s="16">
        <v>531.70000000000005</v>
      </c>
      <c r="K68" s="7"/>
      <c r="L68" s="7"/>
    </row>
    <row r="69" spans="1:12" ht="16.5" x14ac:dyDescent="0.25">
      <c r="A69" s="11">
        <v>50</v>
      </c>
      <c r="B69" s="12" t="s">
        <v>471</v>
      </c>
      <c r="C69" s="13" t="s">
        <v>472</v>
      </c>
      <c r="D69" s="14" t="s">
        <v>473</v>
      </c>
      <c r="E69" s="15">
        <v>43343</v>
      </c>
      <c r="F69" s="19">
        <v>2.2730000000000001</v>
      </c>
      <c r="G69" s="19" t="s">
        <v>31</v>
      </c>
      <c r="H69" s="19" t="s">
        <v>31</v>
      </c>
      <c r="I69" s="19">
        <v>2.2730000000000001</v>
      </c>
      <c r="J69" s="19">
        <v>311.80500000000001</v>
      </c>
      <c r="K69" s="7"/>
      <c r="L69" s="7"/>
    </row>
    <row r="70" spans="1:12" ht="16.5" x14ac:dyDescent="0.25">
      <c r="A70" s="11">
        <v>51</v>
      </c>
      <c r="B70" s="12" t="s">
        <v>474</v>
      </c>
      <c r="C70" s="13" t="s">
        <v>475</v>
      </c>
      <c r="D70" s="14" t="s">
        <v>476</v>
      </c>
      <c r="E70" s="15">
        <v>43343</v>
      </c>
      <c r="F70" s="16">
        <v>2.7109999999999999</v>
      </c>
      <c r="G70" s="16">
        <v>2.7109999999999999</v>
      </c>
      <c r="H70" s="16">
        <v>446.26600000000002</v>
      </c>
      <c r="I70" s="16" t="s">
        <v>31</v>
      </c>
      <c r="J70" s="16" t="s">
        <v>31</v>
      </c>
      <c r="K70" s="7"/>
      <c r="L70" s="7"/>
    </row>
    <row r="71" spans="1:12" ht="16.5" x14ac:dyDescent="0.25">
      <c r="A71" s="11">
        <v>52</v>
      </c>
      <c r="B71" s="12" t="s">
        <v>152</v>
      </c>
      <c r="C71" s="13" t="s">
        <v>153</v>
      </c>
      <c r="D71" s="14" t="s">
        <v>477</v>
      </c>
      <c r="E71" s="15">
        <v>43343</v>
      </c>
      <c r="F71" s="16">
        <v>1.0089999999999999</v>
      </c>
      <c r="G71" s="16" t="s">
        <v>31</v>
      </c>
      <c r="H71" s="16" t="s">
        <v>31</v>
      </c>
      <c r="I71" s="16">
        <v>1.0089999999999999</v>
      </c>
      <c r="J71" s="16">
        <v>138.41200000000001</v>
      </c>
      <c r="K71" s="7"/>
      <c r="L71" s="7"/>
    </row>
    <row r="72" spans="1:12" ht="16.5" x14ac:dyDescent="0.25">
      <c r="A72" s="11">
        <v>53</v>
      </c>
      <c r="B72" s="12" t="s">
        <v>254</v>
      </c>
      <c r="C72" s="13" t="s">
        <v>255</v>
      </c>
      <c r="D72" s="14" t="s">
        <v>478</v>
      </c>
      <c r="E72" s="15">
        <v>43343</v>
      </c>
      <c r="F72" s="16">
        <v>0.83799999999999997</v>
      </c>
      <c r="G72" s="16">
        <v>0.83799999999999997</v>
      </c>
      <c r="H72" s="16">
        <v>137.946</v>
      </c>
      <c r="I72" s="16" t="s">
        <v>31</v>
      </c>
      <c r="J72" s="16" t="s">
        <v>31</v>
      </c>
      <c r="K72" s="7"/>
      <c r="L72" s="7"/>
    </row>
    <row r="73" spans="1:12" ht="16.5" x14ac:dyDescent="0.25">
      <c r="A73" s="11">
        <v>54</v>
      </c>
      <c r="B73" s="12" t="s">
        <v>479</v>
      </c>
      <c r="C73" s="13" t="s">
        <v>480</v>
      </c>
      <c r="D73" s="14" t="s">
        <v>481</v>
      </c>
      <c r="E73" s="15">
        <v>43350</v>
      </c>
      <c r="F73" s="16">
        <v>0.82099999999999995</v>
      </c>
      <c r="G73" s="16">
        <v>0.82099999999999995</v>
      </c>
      <c r="H73" s="16">
        <v>135.14699999999999</v>
      </c>
      <c r="I73" s="16" t="s">
        <v>31</v>
      </c>
      <c r="J73" s="16" t="s">
        <v>31</v>
      </c>
      <c r="K73" s="7"/>
      <c r="L73" s="7"/>
    </row>
    <row r="74" spans="1:12" ht="16.5" x14ac:dyDescent="0.25">
      <c r="A74" s="11">
        <v>55</v>
      </c>
      <c r="B74" s="12" t="s">
        <v>98</v>
      </c>
      <c r="C74" s="13" t="s">
        <v>99</v>
      </c>
      <c r="D74" s="14" t="s">
        <v>482</v>
      </c>
      <c r="E74" s="15">
        <v>43348</v>
      </c>
      <c r="F74" s="16">
        <v>0.20300000000000001</v>
      </c>
      <c r="G74" s="16" t="s">
        <v>31</v>
      </c>
      <c r="H74" s="16" t="s">
        <v>31</v>
      </c>
      <c r="I74" s="16">
        <v>0.20300000000000001</v>
      </c>
      <c r="J74" s="16">
        <v>27.847000000000001</v>
      </c>
      <c r="K74" s="7"/>
      <c r="L74" s="7"/>
    </row>
    <row r="75" spans="1:12" ht="16.5" x14ac:dyDescent="0.25">
      <c r="A75" s="11">
        <v>56</v>
      </c>
      <c r="B75" s="12" t="s">
        <v>131</v>
      </c>
      <c r="C75" s="13" t="s">
        <v>132</v>
      </c>
      <c r="D75" s="14" t="s">
        <v>483</v>
      </c>
      <c r="E75" s="15">
        <v>43342</v>
      </c>
      <c r="F75" s="16">
        <v>0.55800000000000005</v>
      </c>
      <c r="G75" s="16" t="s">
        <v>31</v>
      </c>
      <c r="H75" s="16" t="s">
        <v>31</v>
      </c>
      <c r="I75" s="16">
        <v>0.55800000000000005</v>
      </c>
      <c r="J75" s="16">
        <v>76.545000000000002</v>
      </c>
      <c r="K75" s="7"/>
      <c r="L75" s="7"/>
    </row>
    <row r="76" spans="1:12" ht="16.5" x14ac:dyDescent="0.25">
      <c r="A76" s="11">
        <v>57</v>
      </c>
      <c r="B76" s="12" t="s">
        <v>484</v>
      </c>
      <c r="C76" s="13" t="s">
        <v>485</v>
      </c>
      <c r="D76" s="14" t="s">
        <v>486</v>
      </c>
      <c r="E76" s="15">
        <v>43343</v>
      </c>
      <c r="F76" s="16">
        <v>5.0000000000000001E-3</v>
      </c>
      <c r="G76" s="16">
        <v>5.0000000000000001E-3</v>
      </c>
      <c r="H76" s="16">
        <v>0.82299999999999995</v>
      </c>
      <c r="I76" s="16" t="s">
        <v>31</v>
      </c>
      <c r="J76" s="16" t="s">
        <v>31</v>
      </c>
      <c r="K76" s="7"/>
      <c r="L76" s="7"/>
    </row>
    <row r="77" spans="1:12" ht="33" x14ac:dyDescent="0.25">
      <c r="A77" s="23">
        <v>58</v>
      </c>
      <c r="B77" s="24" t="s">
        <v>175</v>
      </c>
      <c r="C77" s="25"/>
      <c r="D77" s="26"/>
      <c r="E77" s="27"/>
      <c r="F77" s="28">
        <v>7.6999999999998181E-2</v>
      </c>
      <c r="G77" s="28" t="s">
        <v>31</v>
      </c>
      <c r="H77" s="28" t="s">
        <v>31</v>
      </c>
      <c r="I77" s="28">
        <v>7.6999999999998181E-2</v>
      </c>
      <c r="J77" s="28">
        <v>10.563000000000001</v>
      </c>
      <c r="K77" s="7"/>
      <c r="L77" s="7"/>
    </row>
    <row r="78" spans="1:12" ht="16.5" x14ac:dyDescent="0.25">
      <c r="A78" s="11"/>
      <c r="B78" s="12"/>
      <c r="C78" s="13"/>
      <c r="D78" s="14"/>
      <c r="E78" s="15"/>
      <c r="F78" s="16">
        <v>100</v>
      </c>
      <c r="G78" s="16">
        <v>43.314000000000007</v>
      </c>
      <c r="H78" s="16">
        <f>SUM(H20:H77)</f>
        <v>7130.0550000000003</v>
      </c>
      <c r="I78" s="16">
        <v>54.413000000000011</v>
      </c>
      <c r="J78" s="16">
        <f>SUM(J20:J77)</f>
        <v>7776.0499999999993</v>
      </c>
      <c r="K78" s="22">
        <f>H78+J78</f>
        <v>14906.105</v>
      </c>
      <c r="L78" s="7"/>
    </row>
    <row r="79" spans="1:12" ht="16.5" x14ac:dyDescent="0.25">
      <c r="A79" s="11"/>
      <c r="B79" s="12" t="s">
        <v>176</v>
      </c>
      <c r="C79" s="13"/>
      <c r="D79" s="14"/>
      <c r="E79" s="15"/>
      <c r="F79" s="16"/>
      <c r="G79" s="16" t="s">
        <v>31</v>
      </c>
      <c r="H79" s="16"/>
      <c r="I79" s="16" t="s">
        <v>31</v>
      </c>
      <c r="J79" s="16">
        <v>14906.108</v>
      </c>
      <c r="K79" s="7"/>
      <c r="L79" s="7"/>
    </row>
    <row r="80" spans="1:12" ht="16.5" x14ac:dyDescent="0.25">
      <c r="A80" s="11"/>
      <c r="B80" s="12" t="s">
        <v>177</v>
      </c>
      <c r="C80" s="13"/>
      <c r="D80" s="14"/>
      <c r="E80" s="15"/>
      <c r="F80" s="16"/>
      <c r="G80" s="16" t="s">
        <v>31</v>
      </c>
      <c r="H80" s="16"/>
      <c r="I80" s="16" t="s">
        <v>31</v>
      </c>
      <c r="J80" s="20">
        <v>14906.105</v>
      </c>
      <c r="K80" s="30">
        <f>J80-J77</f>
        <v>14895.541999999999</v>
      </c>
      <c r="L80" s="7"/>
    </row>
    <row r="81" spans="10:10" x14ac:dyDescent="0.25">
      <c r="J81" s="18">
        <f>J80-J79</f>
        <v>-3.0000000006111804E-3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topLeftCell="A19" zoomScale="69" zoomScaleNormal="69" zoomScaleSheetLayoutView="100" workbookViewId="0">
      <selection activeCell="K33" sqref="K33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9" t="s">
        <v>8</v>
      </c>
      <c r="B13" s="39"/>
      <c r="C13" s="40" t="s">
        <v>13</v>
      </c>
      <c r="D13" s="41"/>
      <c r="E13" s="41"/>
      <c r="F13" s="41"/>
      <c r="G13" s="42"/>
      <c r="H13" s="40" t="s">
        <v>14</v>
      </c>
      <c r="I13" s="41"/>
      <c r="J13" s="42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487</v>
      </c>
      <c r="I14" s="39"/>
      <c r="J14" s="39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40" t="s">
        <v>18</v>
      </c>
      <c r="H16" s="41"/>
      <c r="I16" s="41"/>
      <c r="J16" s="42"/>
    </row>
    <row r="17" spans="1:12" ht="27.75" customHeight="1" x14ac:dyDescent="0.25">
      <c r="A17" s="43"/>
      <c r="B17" s="43"/>
      <c r="C17" s="43"/>
      <c r="D17" s="47"/>
      <c r="E17" s="48"/>
      <c r="F17" s="49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488</v>
      </c>
      <c r="C20" s="13" t="s">
        <v>489</v>
      </c>
      <c r="D20" s="14" t="s">
        <v>490</v>
      </c>
      <c r="E20" s="15">
        <v>43342</v>
      </c>
      <c r="F20" s="16">
        <v>18.370999999999999</v>
      </c>
      <c r="G20" s="16">
        <v>18.370999999999999</v>
      </c>
      <c r="H20" s="16">
        <v>390.68</v>
      </c>
      <c r="I20" s="16" t="s">
        <v>31</v>
      </c>
      <c r="J20" s="16" t="s">
        <v>31</v>
      </c>
      <c r="K20" s="7"/>
      <c r="L20" s="7"/>
    </row>
    <row r="21" spans="1:12" ht="16.5" x14ac:dyDescent="0.25">
      <c r="A21" s="11">
        <v>2</v>
      </c>
      <c r="B21" s="12" t="s">
        <v>491</v>
      </c>
      <c r="C21" s="13" t="s">
        <v>492</v>
      </c>
      <c r="D21" s="14" t="s">
        <v>493</v>
      </c>
      <c r="E21" s="15">
        <v>43348</v>
      </c>
      <c r="F21" s="16">
        <v>2.504</v>
      </c>
      <c r="G21" s="16" t="s">
        <v>31</v>
      </c>
      <c r="H21" s="16" t="s">
        <v>31</v>
      </c>
      <c r="I21" s="16">
        <v>2.504</v>
      </c>
      <c r="J21" s="16">
        <v>44.375</v>
      </c>
      <c r="K21" s="7"/>
      <c r="L21" s="7"/>
    </row>
    <row r="22" spans="1:12" ht="16.5" x14ac:dyDescent="0.25">
      <c r="A22" s="31">
        <v>3</v>
      </c>
      <c r="B22" s="32" t="s">
        <v>494</v>
      </c>
      <c r="C22" s="33" t="s">
        <v>495</v>
      </c>
      <c r="D22" s="34" t="s">
        <v>496</v>
      </c>
      <c r="E22" s="35">
        <v>43342</v>
      </c>
      <c r="F22" s="36">
        <v>20.227</v>
      </c>
      <c r="G22" s="36">
        <v>20.227</v>
      </c>
      <c r="I22" s="36" t="s">
        <v>31</v>
      </c>
      <c r="J22" s="36" t="s">
        <v>31</v>
      </c>
      <c r="L22" s="36">
        <v>430.15</v>
      </c>
    </row>
    <row r="23" spans="1:12" ht="16.5" x14ac:dyDescent="0.25">
      <c r="A23" s="11">
        <v>4</v>
      </c>
      <c r="B23" s="12" t="s">
        <v>497</v>
      </c>
      <c r="C23" s="13" t="s">
        <v>498</v>
      </c>
      <c r="D23" s="14" t="s">
        <v>499</v>
      </c>
      <c r="E23" s="15">
        <v>43341</v>
      </c>
      <c r="F23" s="16">
        <v>0.44800000000000001</v>
      </c>
      <c r="G23" s="16" t="s">
        <v>31</v>
      </c>
      <c r="H23" s="16" t="s">
        <v>31</v>
      </c>
      <c r="I23" s="16">
        <v>0.44800000000000001</v>
      </c>
      <c r="J23" s="16">
        <v>7.9390000000000001</v>
      </c>
      <c r="K23" s="7"/>
      <c r="L23" s="7"/>
    </row>
    <row r="24" spans="1:12" ht="33" x14ac:dyDescent="0.25">
      <c r="A24" s="11">
        <v>5</v>
      </c>
      <c r="B24" s="12" t="s">
        <v>500</v>
      </c>
      <c r="C24" s="13" t="s">
        <v>501</v>
      </c>
      <c r="D24" s="14" t="s">
        <v>502</v>
      </c>
      <c r="E24" s="15">
        <v>43342</v>
      </c>
      <c r="F24" s="16">
        <v>0.27100000000000002</v>
      </c>
      <c r="G24" s="16">
        <v>0.27100000000000002</v>
      </c>
      <c r="H24" s="16">
        <v>5.7629999999999999</v>
      </c>
      <c r="I24" s="16" t="s">
        <v>31</v>
      </c>
      <c r="J24" s="16" t="s">
        <v>31</v>
      </c>
      <c r="K24" s="7"/>
      <c r="L24" s="7"/>
    </row>
    <row r="25" spans="1:12" ht="16.5" x14ac:dyDescent="0.25">
      <c r="A25" s="11">
        <v>6</v>
      </c>
      <c r="B25" s="12" t="s">
        <v>503</v>
      </c>
      <c r="C25" s="13" t="s">
        <v>504</v>
      </c>
      <c r="D25" s="14" t="s">
        <v>505</v>
      </c>
      <c r="E25" s="15">
        <v>43342</v>
      </c>
      <c r="F25" s="16">
        <v>20.416</v>
      </c>
      <c r="G25" s="16">
        <v>20.416</v>
      </c>
      <c r="H25" s="16">
        <v>434.17</v>
      </c>
      <c r="I25" s="16" t="s">
        <v>31</v>
      </c>
      <c r="J25" s="16" t="s">
        <v>31</v>
      </c>
      <c r="K25" s="7"/>
      <c r="L25" s="7"/>
    </row>
    <row r="26" spans="1:12" ht="16.5" x14ac:dyDescent="0.25">
      <c r="A26" s="11">
        <v>7</v>
      </c>
      <c r="B26" s="12" t="s">
        <v>261</v>
      </c>
      <c r="C26" s="13" t="s">
        <v>506</v>
      </c>
      <c r="D26" s="14" t="s">
        <v>507</v>
      </c>
      <c r="E26" s="15">
        <v>43342</v>
      </c>
      <c r="F26" s="16">
        <v>4.5999999999999996</v>
      </c>
      <c r="G26" s="16">
        <v>2.2999999999999998</v>
      </c>
      <c r="H26" s="16">
        <v>48.911999999999999</v>
      </c>
      <c r="I26" s="16">
        <v>2.2999999999999998</v>
      </c>
      <c r="J26" s="16">
        <v>40.76</v>
      </c>
      <c r="K26" s="7"/>
      <c r="L26" s="7"/>
    </row>
    <row r="27" spans="1:12" ht="16.5" x14ac:dyDescent="0.25">
      <c r="A27" s="11">
        <v>8</v>
      </c>
      <c r="B27" s="12" t="s">
        <v>508</v>
      </c>
      <c r="C27" s="13" t="s">
        <v>509</v>
      </c>
      <c r="D27" s="14" t="s">
        <v>510</v>
      </c>
      <c r="E27" s="15">
        <v>43347</v>
      </c>
      <c r="F27" s="16">
        <v>1.661</v>
      </c>
      <c r="G27" s="16">
        <v>1.661</v>
      </c>
      <c r="H27" s="16">
        <v>35.323</v>
      </c>
      <c r="I27" s="16" t="s">
        <v>31</v>
      </c>
      <c r="J27" s="16" t="s">
        <v>31</v>
      </c>
      <c r="K27" s="7"/>
      <c r="L27" s="7"/>
    </row>
    <row r="28" spans="1:12" ht="16.5" x14ac:dyDescent="0.25">
      <c r="A28" s="11">
        <v>9</v>
      </c>
      <c r="B28" s="12" t="s">
        <v>511</v>
      </c>
      <c r="C28" s="13" t="s">
        <v>512</v>
      </c>
      <c r="D28" s="14" t="s">
        <v>513</v>
      </c>
      <c r="E28" s="15">
        <v>43342</v>
      </c>
      <c r="F28" s="16">
        <v>0.21299999999999999</v>
      </c>
      <c r="G28" s="16">
        <v>0.21299999999999999</v>
      </c>
      <c r="H28" s="16">
        <v>4.53</v>
      </c>
      <c r="I28" s="16" t="s">
        <v>31</v>
      </c>
      <c r="J28" s="16" t="s">
        <v>31</v>
      </c>
      <c r="K28" s="7"/>
      <c r="L28" s="7"/>
    </row>
    <row r="29" spans="1:12" ht="33" x14ac:dyDescent="0.25">
      <c r="A29" s="23">
        <v>10</v>
      </c>
      <c r="B29" s="24" t="s">
        <v>175</v>
      </c>
      <c r="C29" s="25"/>
      <c r="D29" s="26"/>
      <c r="E29" s="27"/>
      <c r="F29" s="28">
        <v>31.289000000000001</v>
      </c>
      <c r="G29" s="28" t="s">
        <v>31</v>
      </c>
      <c r="H29" s="28" t="s">
        <v>31</v>
      </c>
      <c r="I29" s="28">
        <v>31.289000000000001</v>
      </c>
      <c r="J29" s="28">
        <f>554.497+0.001</f>
        <v>554.49799999999993</v>
      </c>
      <c r="K29" s="7"/>
      <c r="L29" s="28">
        <f>554.497+0.001</f>
        <v>554.49799999999993</v>
      </c>
    </row>
    <row r="30" spans="1:12" ht="16.5" x14ac:dyDescent="0.25">
      <c r="A30" s="11"/>
      <c r="B30" s="12"/>
      <c r="C30" s="13"/>
      <c r="D30" s="14"/>
      <c r="E30" s="15"/>
      <c r="F30" s="16">
        <v>100</v>
      </c>
      <c r="G30" s="16">
        <v>63.458999999999996</v>
      </c>
      <c r="H30" s="16">
        <f>SUM(H20:H29)</f>
        <v>919.37800000000004</v>
      </c>
      <c r="I30" s="16">
        <v>36.541000000000004</v>
      </c>
      <c r="J30" s="16">
        <f>SUM(J20:J29)</f>
        <v>647.57199999999989</v>
      </c>
      <c r="K30" s="22">
        <f>H30+J30</f>
        <v>1566.9499999999998</v>
      </c>
      <c r="L30" s="7">
        <f>SUM(L22:L29)</f>
        <v>984.64799999999991</v>
      </c>
    </row>
    <row r="31" spans="1:12" ht="16.5" x14ac:dyDescent="0.25">
      <c r="A31" s="11"/>
      <c r="B31" s="12" t="s">
        <v>176</v>
      </c>
      <c r="C31" s="13"/>
      <c r="D31" s="14"/>
      <c r="E31" s="15"/>
      <c r="F31" s="16"/>
      <c r="G31" s="16" t="s">
        <v>31</v>
      </c>
      <c r="H31" s="16"/>
      <c r="I31" s="16" t="s">
        <v>31</v>
      </c>
      <c r="J31" s="16">
        <v>1997.0989999999999</v>
      </c>
      <c r="K31" s="7"/>
      <c r="L31" s="7"/>
    </row>
    <row r="32" spans="1:12" ht="16.5" x14ac:dyDescent="0.25">
      <c r="A32" s="11"/>
      <c r="B32" s="12" t="s">
        <v>177</v>
      </c>
      <c r="C32" s="13"/>
      <c r="D32" s="14"/>
      <c r="E32" s="15"/>
      <c r="F32" s="16"/>
      <c r="G32" s="16" t="s">
        <v>31</v>
      </c>
      <c r="H32" s="16"/>
      <c r="I32" s="16" t="s">
        <v>31</v>
      </c>
      <c r="J32" s="20">
        <v>1997.1</v>
      </c>
      <c r="K32" s="30">
        <f>J32-L30</f>
        <v>1012.452</v>
      </c>
      <c r="L32" s="7"/>
    </row>
    <row r="33" spans="10:10" x14ac:dyDescent="0.25">
      <c r="J33" s="18">
        <f>J32-J31</f>
        <v>9.9999999997635314E-4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1"/>
  <sheetViews>
    <sheetView topLeftCell="A21" zoomScale="64" zoomScaleNormal="64" zoomScaleSheetLayoutView="100" workbookViewId="0">
      <selection activeCell="J31" sqref="J3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9" t="s">
        <v>8</v>
      </c>
      <c r="B13" s="39"/>
      <c r="C13" s="40" t="s">
        <v>13</v>
      </c>
      <c r="D13" s="41"/>
      <c r="E13" s="41"/>
      <c r="F13" s="41"/>
      <c r="G13" s="42"/>
      <c r="H13" s="40" t="s">
        <v>14</v>
      </c>
      <c r="I13" s="41"/>
      <c r="J13" s="42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514</v>
      </c>
      <c r="I14" s="39"/>
      <c r="J14" s="39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40" t="s">
        <v>18</v>
      </c>
      <c r="H16" s="41"/>
      <c r="I16" s="41"/>
      <c r="J16" s="42"/>
    </row>
    <row r="17" spans="1:12" ht="27.75" customHeight="1" x14ac:dyDescent="0.25">
      <c r="A17" s="43"/>
      <c r="B17" s="43"/>
      <c r="C17" s="43"/>
      <c r="D17" s="47"/>
      <c r="E17" s="48"/>
      <c r="F17" s="49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98</v>
      </c>
      <c r="C20" s="13" t="s">
        <v>99</v>
      </c>
      <c r="D20" s="14" t="s">
        <v>515</v>
      </c>
      <c r="E20" s="15">
        <v>43348</v>
      </c>
      <c r="F20" s="16">
        <v>0.47399999999999998</v>
      </c>
      <c r="G20" s="16" t="s">
        <v>31</v>
      </c>
      <c r="H20" s="16" t="s">
        <v>31</v>
      </c>
      <c r="I20" s="16">
        <v>0.47399999999999998</v>
      </c>
      <c r="J20" s="16">
        <v>49.012999999999998</v>
      </c>
      <c r="K20" s="7"/>
      <c r="L20" s="7"/>
    </row>
    <row r="21" spans="1:12" ht="16.5" x14ac:dyDescent="0.25">
      <c r="A21" s="11">
        <v>2</v>
      </c>
      <c r="B21" s="12" t="s">
        <v>334</v>
      </c>
      <c r="C21" s="13" t="s">
        <v>335</v>
      </c>
      <c r="D21" s="14" t="s">
        <v>516</v>
      </c>
      <c r="E21" s="15">
        <v>43343</v>
      </c>
      <c r="F21" s="16">
        <v>1.2999999999999999E-2</v>
      </c>
      <c r="G21" s="16" t="s">
        <v>31</v>
      </c>
      <c r="H21" s="16" t="s">
        <v>31</v>
      </c>
      <c r="I21" s="16">
        <v>1.2999999999999999E-2</v>
      </c>
      <c r="J21" s="16">
        <v>1.3440000000000001</v>
      </c>
      <c r="K21" s="7"/>
      <c r="L21" s="7"/>
    </row>
    <row r="22" spans="1:12" ht="16.5" x14ac:dyDescent="0.25">
      <c r="A22" s="11">
        <v>3</v>
      </c>
      <c r="B22" s="12" t="s">
        <v>50</v>
      </c>
      <c r="C22" s="13" t="s">
        <v>51</v>
      </c>
      <c r="D22" s="14" t="s">
        <v>517</v>
      </c>
      <c r="E22" s="15">
        <v>43343</v>
      </c>
      <c r="F22" s="16">
        <v>1.214</v>
      </c>
      <c r="G22" s="16" t="s">
        <v>31</v>
      </c>
      <c r="H22" s="16" t="s">
        <v>31</v>
      </c>
      <c r="I22" s="16">
        <v>1.214</v>
      </c>
      <c r="J22" s="16">
        <v>125.53</v>
      </c>
      <c r="K22" s="7"/>
      <c r="L22" s="7"/>
    </row>
    <row r="23" spans="1:12" ht="16.5" x14ac:dyDescent="0.25">
      <c r="A23" s="11">
        <v>4</v>
      </c>
      <c r="B23" s="12" t="s">
        <v>53</v>
      </c>
      <c r="C23" s="13" t="s">
        <v>54</v>
      </c>
      <c r="D23" s="14" t="s">
        <v>518</v>
      </c>
      <c r="E23" s="15">
        <v>43342</v>
      </c>
      <c r="F23" s="16">
        <v>6.923</v>
      </c>
      <c r="G23" s="16" t="s">
        <v>31</v>
      </c>
      <c r="H23" s="16" t="s">
        <v>31</v>
      </c>
      <c r="I23" s="16">
        <v>6.923</v>
      </c>
      <c r="J23" s="16">
        <v>715.85199999999998</v>
      </c>
      <c r="K23" s="7"/>
      <c r="L23" s="7"/>
    </row>
    <row r="24" spans="1:12" ht="16.5" x14ac:dyDescent="0.25">
      <c r="A24" s="11">
        <v>5</v>
      </c>
      <c r="B24" s="12" t="s">
        <v>59</v>
      </c>
      <c r="C24" s="13" t="s">
        <v>60</v>
      </c>
      <c r="D24" s="14" t="s">
        <v>519</v>
      </c>
      <c r="E24" s="15">
        <v>43348</v>
      </c>
      <c r="F24" s="16">
        <v>16.768999999999998</v>
      </c>
      <c r="G24" s="16">
        <v>6.7076000000000002</v>
      </c>
      <c r="H24" s="16">
        <v>832.29499999999996</v>
      </c>
      <c r="I24" s="16">
        <v>10.061400000000001</v>
      </c>
      <c r="J24" s="16">
        <v>1040.3689999999999</v>
      </c>
      <c r="K24" s="7"/>
      <c r="L24" s="7"/>
    </row>
    <row r="25" spans="1:12" ht="16.5" x14ac:dyDescent="0.25">
      <c r="A25" s="11">
        <v>6</v>
      </c>
      <c r="B25" s="12" t="s">
        <v>65</v>
      </c>
      <c r="C25" s="13" t="s">
        <v>66</v>
      </c>
      <c r="D25" s="14" t="s">
        <v>520</v>
      </c>
      <c r="E25" s="15">
        <v>43349</v>
      </c>
      <c r="F25" s="16">
        <v>8.4000000000000005E-2</v>
      </c>
      <c r="G25" s="16" t="s">
        <v>31</v>
      </c>
      <c r="H25" s="16" t="s">
        <v>31</v>
      </c>
      <c r="I25" s="16">
        <v>8.4000000000000005E-2</v>
      </c>
      <c r="J25" s="16">
        <v>8.6859999999999999</v>
      </c>
      <c r="K25" s="7"/>
      <c r="L25" s="7"/>
    </row>
    <row r="26" spans="1:12" ht="16.5" x14ac:dyDescent="0.25">
      <c r="A26" s="11">
        <v>7</v>
      </c>
      <c r="B26" s="12" t="s">
        <v>71</v>
      </c>
      <c r="C26" s="13" t="s">
        <v>72</v>
      </c>
      <c r="D26" s="14" t="s">
        <v>521</v>
      </c>
      <c r="E26" s="15">
        <v>43326</v>
      </c>
      <c r="F26" s="16">
        <v>4.2960000000000003</v>
      </c>
      <c r="G26" s="16" t="s">
        <v>31</v>
      </c>
      <c r="H26" s="16" t="s">
        <v>31</v>
      </c>
      <c r="I26" s="16">
        <v>4.2960000000000003</v>
      </c>
      <c r="J26" s="16">
        <v>444.21499999999997</v>
      </c>
      <c r="K26" s="7"/>
      <c r="L26" s="7"/>
    </row>
    <row r="27" spans="1:12" ht="16.5" x14ac:dyDescent="0.25">
      <c r="A27" s="11">
        <v>8</v>
      </c>
      <c r="B27" s="12" t="s">
        <v>41</v>
      </c>
      <c r="C27" s="13" t="s">
        <v>42</v>
      </c>
      <c r="D27" s="14" t="s">
        <v>522</v>
      </c>
      <c r="E27" s="15">
        <v>43342</v>
      </c>
      <c r="F27" s="16">
        <v>1.014</v>
      </c>
      <c r="G27" s="16" t="s">
        <v>31</v>
      </c>
      <c r="H27" s="16" t="s">
        <v>31</v>
      </c>
      <c r="I27" s="16">
        <v>1.014</v>
      </c>
      <c r="J27" s="16">
        <v>104.85</v>
      </c>
      <c r="K27" s="7"/>
      <c r="L27" s="7"/>
    </row>
    <row r="28" spans="1:12" ht="16.5" x14ac:dyDescent="0.25">
      <c r="A28" s="11">
        <v>9</v>
      </c>
      <c r="B28" s="12" t="s">
        <v>193</v>
      </c>
      <c r="C28" s="13" t="s">
        <v>194</v>
      </c>
      <c r="D28" s="14" t="s">
        <v>523</v>
      </c>
      <c r="E28" s="15">
        <v>43339</v>
      </c>
      <c r="F28" s="16">
        <v>10.763</v>
      </c>
      <c r="G28" s="16">
        <v>6.2649999999999997</v>
      </c>
      <c r="H28" s="16">
        <v>777.37599999999998</v>
      </c>
      <c r="I28" s="16">
        <v>4.4980000000000002</v>
      </c>
      <c r="J28" s="16">
        <v>465.10199999999998</v>
      </c>
      <c r="K28" s="7"/>
      <c r="L28" s="7"/>
    </row>
    <row r="29" spans="1:12" ht="16.5" x14ac:dyDescent="0.25">
      <c r="A29" s="11">
        <v>10</v>
      </c>
      <c r="B29" s="12" t="s">
        <v>83</v>
      </c>
      <c r="C29" s="13" t="s">
        <v>84</v>
      </c>
      <c r="D29" s="14" t="s">
        <v>524</v>
      </c>
      <c r="E29" s="15">
        <v>43343</v>
      </c>
      <c r="F29" s="16">
        <v>0.54500000000000004</v>
      </c>
      <c r="G29" s="16" t="s">
        <v>31</v>
      </c>
      <c r="H29" s="16" t="s">
        <v>31</v>
      </c>
      <c r="I29" s="16">
        <v>0.54500000000000004</v>
      </c>
      <c r="J29" s="16">
        <v>56.353999999999999</v>
      </c>
      <c r="K29" s="7"/>
      <c r="L29" s="7"/>
    </row>
    <row r="30" spans="1:12" ht="16.5" x14ac:dyDescent="0.25">
      <c r="A30" s="11">
        <v>11</v>
      </c>
      <c r="B30" s="12" t="s">
        <v>347</v>
      </c>
      <c r="C30" s="13" t="s">
        <v>348</v>
      </c>
      <c r="D30" s="14" t="s">
        <v>525</v>
      </c>
      <c r="E30" s="15">
        <v>43339</v>
      </c>
      <c r="F30" s="16">
        <v>21.937000000000001</v>
      </c>
      <c r="G30" s="16">
        <v>21.937000000000001</v>
      </c>
      <c r="H30" s="19">
        <f>2721.995+0.001</f>
        <v>2721.9960000000001</v>
      </c>
      <c r="I30" s="16" t="s">
        <v>31</v>
      </c>
      <c r="J30" s="16" t="s">
        <v>31</v>
      </c>
      <c r="K30" s="7"/>
      <c r="L30" s="7"/>
    </row>
    <row r="31" spans="1:12" ht="16.5" x14ac:dyDescent="0.25">
      <c r="A31" s="11">
        <v>12</v>
      </c>
      <c r="B31" s="12" t="s">
        <v>359</v>
      </c>
      <c r="C31" s="13" t="s">
        <v>360</v>
      </c>
      <c r="D31" s="14" t="s">
        <v>526</v>
      </c>
      <c r="E31" s="15">
        <v>43350</v>
      </c>
      <c r="F31" s="16">
        <v>15.252000000000001</v>
      </c>
      <c r="G31" s="16">
        <v>6.1007999999999996</v>
      </c>
      <c r="H31" s="16">
        <v>757.00199999999995</v>
      </c>
      <c r="I31" s="16">
        <v>9.1511999999999993</v>
      </c>
      <c r="J31" s="16">
        <v>946.25199999999995</v>
      </c>
      <c r="K31" s="7"/>
      <c r="L31" s="7"/>
    </row>
    <row r="32" spans="1:12" ht="16.5" x14ac:dyDescent="0.25">
      <c r="A32" s="11">
        <v>13</v>
      </c>
      <c r="B32" s="12" t="s">
        <v>119</v>
      </c>
      <c r="C32" s="13" t="s">
        <v>120</v>
      </c>
      <c r="D32" s="14" t="s">
        <v>527</v>
      </c>
      <c r="E32" s="15">
        <v>43342</v>
      </c>
      <c r="F32" s="16">
        <v>0.33900000000000002</v>
      </c>
      <c r="G32" s="16" t="s">
        <v>31</v>
      </c>
      <c r="H32" s="16" t="s">
        <v>31</v>
      </c>
      <c r="I32" s="16">
        <v>0.33900000000000002</v>
      </c>
      <c r="J32" s="16">
        <v>35.052999999999997</v>
      </c>
      <c r="K32" s="7"/>
      <c r="L32" s="7"/>
    </row>
    <row r="33" spans="1:12" ht="16.5" x14ac:dyDescent="0.25">
      <c r="A33" s="11">
        <v>14</v>
      </c>
      <c r="B33" s="12" t="s">
        <v>128</v>
      </c>
      <c r="C33" s="13" t="s">
        <v>129</v>
      </c>
      <c r="D33" s="14" t="s">
        <v>528</v>
      </c>
      <c r="E33" s="15">
        <v>43343</v>
      </c>
      <c r="F33" s="16">
        <v>0.51800000000000002</v>
      </c>
      <c r="G33" s="16" t="s">
        <v>31</v>
      </c>
      <c r="H33" s="16" t="s">
        <v>31</v>
      </c>
      <c r="I33" s="16">
        <v>0.51800000000000002</v>
      </c>
      <c r="J33" s="16">
        <v>53.561999999999998</v>
      </c>
      <c r="K33" s="7"/>
      <c r="L33" s="7"/>
    </row>
    <row r="34" spans="1:12" ht="16.5" x14ac:dyDescent="0.25">
      <c r="A34" s="11">
        <v>15</v>
      </c>
      <c r="B34" s="12" t="s">
        <v>110</v>
      </c>
      <c r="C34" s="13" t="s">
        <v>111</v>
      </c>
      <c r="D34" s="14" t="s">
        <v>529</v>
      </c>
      <c r="E34" s="15">
        <v>43343</v>
      </c>
      <c r="F34" s="16">
        <v>2.8220000000000001</v>
      </c>
      <c r="G34" s="16" t="s">
        <v>31</v>
      </c>
      <c r="H34" s="16" t="s">
        <v>31</v>
      </c>
      <c r="I34" s="16">
        <v>2.8220000000000001</v>
      </c>
      <c r="J34" s="16">
        <v>291.8</v>
      </c>
      <c r="K34" s="7"/>
      <c r="L34" s="7"/>
    </row>
    <row r="35" spans="1:12" ht="16.5" x14ac:dyDescent="0.25">
      <c r="A35" s="11">
        <v>16</v>
      </c>
      <c r="B35" s="12" t="s">
        <v>370</v>
      </c>
      <c r="C35" s="13" t="s">
        <v>371</v>
      </c>
      <c r="D35" s="14" t="s">
        <v>530</v>
      </c>
      <c r="E35" s="15">
        <v>43348</v>
      </c>
      <c r="F35" s="16">
        <v>15.98</v>
      </c>
      <c r="G35" s="16">
        <v>6.3920000000000003</v>
      </c>
      <c r="H35" s="16">
        <v>793.13499999999999</v>
      </c>
      <c r="I35" s="16">
        <v>9.5879999999999992</v>
      </c>
      <c r="J35" s="16">
        <v>991.41800000000001</v>
      </c>
      <c r="K35" s="7"/>
      <c r="L35" s="7"/>
    </row>
    <row r="36" spans="1:12" ht="16.5" x14ac:dyDescent="0.25">
      <c r="A36" s="31">
        <v>17</v>
      </c>
      <c r="B36" s="32" t="s">
        <v>35</v>
      </c>
      <c r="C36" s="33" t="s">
        <v>36</v>
      </c>
      <c r="D36" s="34" t="s">
        <v>531</v>
      </c>
      <c r="E36" s="35">
        <v>43342</v>
      </c>
      <c r="F36" s="36">
        <v>3.7999999999999999E-2</v>
      </c>
      <c r="G36" s="36" t="s">
        <v>31</v>
      </c>
      <c r="H36" s="36" t="s">
        <v>31</v>
      </c>
      <c r="I36" s="36">
        <v>3.7999999999999999E-2</v>
      </c>
      <c r="K36" s="37"/>
      <c r="L36" s="36">
        <v>3.9289999999999998</v>
      </c>
    </row>
    <row r="37" spans="1:12" ht="16.5" x14ac:dyDescent="0.25">
      <c r="A37" s="11">
        <v>18</v>
      </c>
      <c r="B37" s="12" t="s">
        <v>152</v>
      </c>
      <c r="C37" s="13" t="s">
        <v>153</v>
      </c>
      <c r="D37" s="14" t="s">
        <v>532</v>
      </c>
      <c r="E37" s="15">
        <v>43343</v>
      </c>
      <c r="F37" s="16">
        <v>1.0189999999999999</v>
      </c>
      <c r="G37" s="16" t="s">
        <v>31</v>
      </c>
      <c r="H37" s="16" t="s">
        <v>31</v>
      </c>
      <c r="I37" s="16">
        <v>1.0189999999999999</v>
      </c>
      <c r="J37" s="16">
        <v>105.367</v>
      </c>
      <c r="K37" s="7"/>
      <c r="L37" s="7"/>
    </row>
    <row r="38" spans="1:12" ht="16.5" x14ac:dyDescent="0.25">
      <c r="A38" s="11"/>
      <c r="B38" s="12"/>
      <c r="C38" s="13"/>
      <c r="D38" s="14"/>
      <c r="E38" s="15"/>
      <c r="F38" s="16">
        <v>100.00000000000001</v>
      </c>
      <c r="G38" s="16">
        <v>47.4024</v>
      </c>
      <c r="H38" s="16">
        <f>SUM(H20:H37)</f>
        <v>5881.8040000000001</v>
      </c>
      <c r="I38" s="16">
        <v>52.5976</v>
      </c>
      <c r="J38" s="16">
        <f>SUM(J20:J37)</f>
        <v>5434.7669999999989</v>
      </c>
      <c r="K38" s="22">
        <f>H38+J38</f>
        <v>11316.571</v>
      </c>
      <c r="L38" s="7"/>
    </row>
    <row r="39" spans="1:12" ht="16.5" x14ac:dyDescent="0.25">
      <c r="A39" s="11"/>
      <c r="B39" s="12" t="s">
        <v>176</v>
      </c>
      <c r="C39" s="13"/>
      <c r="D39" s="14"/>
      <c r="E39" s="15"/>
      <c r="F39" s="16"/>
      <c r="G39" s="16" t="s">
        <v>31</v>
      </c>
      <c r="H39" s="16"/>
      <c r="I39" s="16" t="s">
        <v>31</v>
      </c>
      <c r="J39" s="16">
        <v>11320.499</v>
      </c>
      <c r="K39" s="7"/>
      <c r="L39" s="7"/>
    </row>
    <row r="40" spans="1:12" ht="16.5" x14ac:dyDescent="0.25">
      <c r="A40" s="11"/>
      <c r="B40" s="12" t="s">
        <v>177</v>
      </c>
      <c r="C40" s="13"/>
      <c r="D40" s="14"/>
      <c r="E40" s="15"/>
      <c r="F40" s="16"/>
      <c r="G40" s="16" t="s">
        <v>31</v>
      </c>
      <c r="H40" s="16"/>
      <c r="I40" s="16" t="s">
        <v>31</v>
      </c>
      <c r="J40" s="20">
        <v>11320.5</v>
      </c>
      <c r="K40" s="30">
        <f>J40-L36</f>
        <v>11316.571</v>
      </c>
      <c r="L40" s="7"/>
    </row>
    <row r="41" spans="1:12" x14ac:dyDescent="0.25">
      <c r="J41" s="18">
        <f>J40-J39</f>
        <v>1.0000000002037268E-3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28"/>
  <sheetViews>
    <sheetView view="pageBreakPreview" topLeftCell="A6" zoomScaleNormal="100" zoomScaleSheetLayoutView="100" workbookViewId="0">
      <selection activeCell="L15" sqref="L15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9" t="s">
        <v>8</v>
      </c>
      <c r="B13" s="39"/>
      <c r="C13" s="40" t="s">
        <v>13</v>
      </c>
      <c r="D13" s="41"/>
      <c r="E13" s="41"/>
      <c r="F13" s="41"/>
      <c r="G13" s="42"/>
      <c r="H13" s="40" t="s">
        <v>14</v>
      </c>
      <c r="I13" s="41"/>
      <c r="J13" s="42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533</v>
      </c>
      <c r="I14" s="39"/>
      <c r="J14" s="39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40" t="s">
        <v>18</v>
      </c>
      <c r="H16" s="41"/>
      <c r="I16" s="41"/>
      <c r="J16" s="42"/>
    </row>
    <row r="17" spans="1:12" ht="27.75" customHeight="1" x14ac:dyDescent="0.25">
      <c r="A17" s="43"/>
      <c r="B17" s="43"/>
      <c r="C17" s="43"/>
      <c r="D17" s="47"/>
      <c r="E17" s="48"/>
      <c r="F17" s="49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41</v>
      </c>
      <c r="C20" s="13" t="s">
        <v>42</v>
      </c>
      <c r="D20" s="14" t="s">
        <v>534</v>
      </c>
      <c r="E20" s="15">
        <v>43342</v>
      </c>
      <c r="F20" s="16">
        <v>4.0570000000000004</v>
      </c>
      <c r="G20" s="16" t="s">
        <v>31</v>
      </c>
      <c r="H20" s="16" t="s">
        <v>31</v>
      </c>
      <c r="I20" s="16">
        <v>4.0570000000000004</v>
      </c>
      <c r="J20" s="16" t="s">
        <v>31</v>
      </c>
      <c r="K20" s="7"/>
      <c r="L20" s="7"/>
    </row>
    <row r="21" spans="1:12" ht="16.5" x14ac:dyDescent="0.25">
      <c r="A21" s="11">
        <v>2</v>
      </c>
      <c r="B21" s="12" t="s">
        <v>53</v>
      </c>
      <c r="C21" s="13" t="s">
        <v>54</v>
      </c>
      <c r="D21" s="14" t="s">
        <v>535</v>
      </c>
      <c r="E21" s="15">
        <v>43342</v>
      </c>
      <c r="F21" s="16">
        <v>5.7619999999999996</v>
      </c>
      <c r="G21" s="16" t="s">
        <v>31</v>
      </c>
      <c r="H21" s="16" t="s">
        <v>31</v>
      </c>
      <c r="I21" s="16">
        <v>5.7619999999999996</v>
      </c>
      <c r="J21" s="16" t="s">
        <v>31</v>
      </c>
      <c r="K21" s="7"/>
      <c r="L21" s="7"/>
    </row>
    <row r="22" spans="1:12" ht="16.5" x14ac:dyDescent="0.25">
      <c r="A22" s="11">
        <v>3</v>
      </c>
      <c r="B22" s="12" t="s">
        <v>71</v>
      </c>
      <c r="C22" s="13" t="s">
        <v>72</v>
      </c>
      <c r="D22" s="14" t="s">
        <v>536</v>
      </c>
      <c r="E22" s="15">
        <v>43326</v>
      </c>
      <c r="F22" s="16">
        <v>17.341000000000001</v>
      </c>
      <c r="G22" s="16" t="s">
        <v>31</v>
      </c>
      <c r="H22" s="16" t="s">
        <v>31</v>
      </c>
      <c r="I22" s="16">
        <v>17.341000000000001</v>
      </c>
      <c r="J22" s="16" t="s">
        <v>31</v>
      </c>
      <c r="K22" s="7"/>
      <c r="L22" s="7"/>
    </row>
    <row r="23" spans="1:12" ht="16.5" x14ac:dyDescent="0.25">
      <c r="A23" s="11">
        <v>4</v>
      </c>
      <c r="B23" s="12" t="s">
        <v>149</v>
      </c>
      <c r="C23" s="13" t="s">
        <v>150</v>
      </c>
      <c r="D23" s="14" t="s">
        <v>537</v>
      </c>
      <c r="E23" s="15">
        <v>43348</v>
      </c>
      <c r="F23" s="16">
        <v>13.364000000000001</v>
      </c>
      <c r="G23" s="16" t="s">
        <v>31</v>
      </c>
      <c r="H23" s="16" t="s">
        <v>31</v>
      </c>
      <c r="I23" s="16">
        <v>13.364000000000001</v>
      </c>
      <c r="J23" s="16" t="s">
        <v>31</v>
      </c>
      <c r="K23" s="7"/>
      <c r="L23" s="7"/>
    </row>
    <row r="24" spans="1:12" ht="16.5" x14ac:dyDescent="0.25">
      <c r="A24" s="11">
        <v>5</v>
      </c>
      <c r="B24" s="12" t="s">
        <v>152</v>
      </c>
      <c r="C24" s="13" t="s">
        <v>153</v>
      </c>
      <c r="D24" s="14" t="s">
        <v>538</v>
      </c>
      <c r="E24" s="15">
        <v>43343</v>
      </c>
      <c r="F24" s="16">
        <v>0.218</v>
      </c>
      <c r="G24" s="16" t="s">
        <v>31</v>
      </c>
      <c r="H24" s="16" t="s">
        <v>31</v>
      </c>
      <c r="I24" s="16">
        <v>0.218</v>
      </c>
      <c r="J24" s="16" t="s">
        <v>31</v>
      </c>
      <c r="K24" s="7"/>
      <c r="L24" s="7"/>
    </row>
    <row r="25" spans="1:12" ht="33" x14ac:dyDescent="0.25">
      <c r="A25" s="11">
        <v>6</v>
      </c>
      <c r="B25" s="12" t="s">
        <v>175</v>
      </c>
      <c r="C25" s="13"/>
      <c r="D25" s="14"/>
      <c r="E25" s="15"/>
      <c r="F25" s="16">
        <v>59.258000000000003</v>
      </c>
      <c r="G25" s="16" t="s">
        <v>31</v>
      </c>
      <c r="H25" s="16" t="s">
        <v>31</v>
      </c>
      <c r="I25" s="16">
        <v>59.258000000000003</v>
      </c>
      <c r="J25" s="16" t="s">
        <v>31</v>
      </c>
      <c r="K25" s="7"/>
      <c r="L25" s="7"/>
    </row>
    <row r="26" spans="1:12" ht="16.5" x14ac:dyDescent="0.25">
      <c r="A26" s="11"/>
      <c r="B26" s="12"/>
      <c r="C26" s="13"/>
      <c r="D26" s="14"/>
      <c r="E26" s="15"/>
      <c r="F26" s="16">
        <v>100</v>
      </c>
      <c r="G26" s="16" t="s">
        <v>31</v>
      </c>
      <c r="H26" s="16" t="s">
        <v>31</v>
      </c>
      <c r="I26" s="16">
        <v>100</v>
      </c>
      <c r="J26" s="16" t="s">
        <v>31</v>
      </c>
      <c r="K26" s="7"/>
      <c r="L26" s="7"/>
    </row>
    <row r="27" spans="1:12" ht="16.5" x14ac:dyDescent="0.25">
      <c r="A27" s="11"/>
      <c r="B27" s="12" t="s">
        <v>176</v>
      </c>
      <c r="C27" s="13"/>
      <c r="D27" s="14"/>
      <c r="E27" s="15"/>
      <c r="F27" s="16"/>
      <c r="G27" s="16" t="s">
        <v>31</v>
      </c>
      <c r="H27" s="16"/>
      <c r="I27" s="16" t="s">
        <v>31</v>
      </c>
      <c r="J27" s="16" t="s">
        <v>31</v>
      </c>
      <c r="K27" s="7"/>
      <c r="L27" s="7"/>
    </row>
    <row r="28" spans="1:12" ht="16.5" x14ac:dyDescent="0.25">
      <c r="A28" s="11"/>
      <c r="B28" s="12" t="s">
        <v>177</v>
      </c>
      <c r="C28" s="13"/>
      <c r="D28" s="14"/>
      <c r="E28" s="15"/>
      <c r="F28" s="16"/>
      <c r="G28" s="16" t="s">
        <v>31</v>
      </c>
      <c r="H28" s="16"/>
      <c r="I28" s="16" t="s">
        <v>31</v>
      </c>
      <c r="J28" s="16" t="s">
        <v>31</v>
      </c>
      <c r="K28" s="7"/>
      <c r="L28" s="7"/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22</vt:i4>
      </vt:variant>
    </vt:vector>
  </HeadingPairs>
  <TitlesOfParts>
    <vt:vector size="33" baseType="lpstr">
      <vt:lpstr>З-Б</vt:lpstr>
      <vt:lpstr>З-К</vt:lpstr>
      <vt:lpstr>З-Сах</vt:lpstr>
      <vt:lpstr>Караг</vt:lpstr>
      <vt:lpstr>К-К</vt:lpstr>
      <vt:lpstr>П-К</vt:lpstr>
      <vt:lpstr>Приморье</vt:lpstr>
      <vt:lpstr>С-Кур</vt:lpstr>
      <vt:lpstr>СОМ_нет ОДУ</vt:lpstr>
      <vt:lpstr>Чукотская</vt:lpstr>
      <vt:lpstr>Ю-Кур</vt:lpstr>
      <vt:lpstr>'З-Б'!_РАСЧЕТ_по_Прил_4</vt:lpstr>
      <vt:lpstr>'З-К'!_РАСЧЕТ_по_Прил_4</vt:lpstr>
      <vt:lpstr>'З-Сах'!_РАСЧЕТ_по_Прил_4</vt:lpstr>
      <vt:lpstr>Караг!_РАСЧЕТ_по_Прил_4</vt:lpstr>
      <vt:lpstr>'К-К'!_РАСЧЕТ_по_Прил_4</vt:lpstr>
      <vt:lpstr>'П-К'!_РАСЧЕТ_по_Прил_4</vt:lpstr>
      <vt:lpstr>Приморье!_РАСЧЕТ_по_Прил_4</vt:lpstr>
      <vt:lpstr>'С-Кур'!_РАСЧЕТ_по_Прил_4</vt:lpstr>
      <vt:lpstr>'СОМ_нет ОДУ'!_РАСЧЕТ_по_Прил_4</vt:lpstr>
      <vt:lpstr>Чукотская!_РАСЧЕТ_по_Прил_4</vt:lpstr>
      <vt:lpstr>'Ю-Кур'!_РАСЧЕТ_по_Прил_4</vt:lpstr>
      <vt:lpstr>'З-Б'!Заголовки_для_печати</vt:lpstr>
      <vt:lpstr>'З-К'!Заголовки_для_печати</vt:lpstr>
      <vt:lpstr>'З-Сах'!Заголовки_для_печати</vt:lpstr>
      <vt:lpstr>Караг!Заголовки_для_печати</vt:lpstr>
      <vt:lpstr>'К-К'!Заголовки_для_печати</vt:lpstr>
      <vt:lpstr>'П-К'!Заголовки_для_печати</vt:lpstr>
      <vt:lpstr>Приморье!Заголовки_для_печати</vt:lpstr>
      <vt:lpstr>'С-Кур'!Заголовки_для_печати</vt:lpstr>
      <vt:lpstr>'СОМ_нет ОДУ'!Заголовки_для_печати</vt:lpstr>
      <vt:lpstr>Чукотская!Заголовки_для_печати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2019-01-15T14:10:08Z</dcterms:modified>
</cp:coreProperties>
</file>