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65" yWindow="2880" windowWidth="14250" windowHeight="9210" activeTab="6"/>
  </bookViews>
  <sheets>
    <sheet name="В-Сах" sheetId="2" r:id="rId1"/>
    <sheet name="З-Б" sheetId="3" r:id="rId2"/>
    <sheet name="З-К" sheetId="4" r:id="rId3"/>
    <sheet name="З-Сах" sheetId="5" r:id="rId4"/>
    <sheet name="Караг" sheetId="6" r:id="rId5"/>
    <sheet name="Приморье" sheetId="7" r:id="rId6"/>
    <sheet name="СОМ" sheetId="8" r:id="rId7"/>
  </sheets>
  <definedNames>
    <definedName name="_РАСЧЕТ_по_Прил_4" localSheetId="0">'В-Сах'!$B$18:$J$25</definedName>
    <definedName name="_РАСЧЕТ_по_Прил_4" localSheetId="1">'З-Б'!$B$18:$J$31</definedName>
    <definedName name="_РАСЧЕТ_по_Прил_4" localSheetId="2">'З-К'!$B$18:$J$33</definedName>
    <definedName name="_РАСЧЕТ_по_Прил_4" localSheetId="3">'З-Сах'!$B$18:$J$28</definedName>
    <definedName name="_РАСЧЕТ_по_Прил_4" localSheetId="4">Караг!$B$18:$J$26</definedName>
    <definedName name="_РАСЧЕТ_по_Прил_4" localSheetId="5">Приморье!$B$18:$J$35</definedName>
    <definedName name="_РАСЧЕТ_по_Прил_4" localSheetId="6">СОМ!$B$18:$J$47</definedName>
    <definedName name="_РАСЧЕТ_по_Прил_4">#REF!</definedName>
    <definedName name="_xlnm._FilterDatabase" localSheetId="0" hidden="1">'В-Сах'!$B$18:$J$18</definedName>
    <definedName name="_xlnm._FilterDatabase" localSheetId="1" hidden="1">'З-Б'!$B$18:$J$18</definedName>
    <definedName name="_xlnm._FilterDatabase" localSheetId="2" hidden="1">'З-К'!$B$18:$J$18</definedName>
    <definedName name="_xlnm._FilterDatabase" localSheetId="3" hidden="1">'З-Сах'!$B$18:$J$18</definedName>
    <definedName name="_xlnm._FilterDatabase" localSheetId="4" hidden="1">Караг!$B$18:$J$18</definedName>
    <definedName name="_xlnm._FilterDatabase" localSheetId="5" hidden="1">Приморье!$B$18:$J$18</definedName>
    <definedName name="_xlnm._FilterDatabase" localSheetId="6" hidden="1">СОМ!$B$18:$J$18</definedName>
    <definedName name="_xlnm.Print_Titles" localSheetId="0">'В-Сах'!$19:$19</definedName>
    <definedName name="_xlnm.Print_Titles" localSheetId="1">'З-Б'!$19:$19</definedName>
    <definedName name="_xlnm.Print_Titles" localSheetId="2">'З-К'!$19:$19</definedName>
    <definedName name="_xlnm.Print_Titles" localSheetId="3">'З-Сах'!$19:$19</definedName>
    <definedName name="_xlnm.Print_Titles" localSheetId="4">Караг!$19:$19</definedName>
    <definedName name="_xlnm.Print_Titles" localSheetId="5">Приморье!$19:$19</definedName>
    <definedName name="_xlnm.Print_Titles" localSheetId="6">СОМ!$19:$19</definedName>
  </definedNames>
  <calcPr calcId="145621"/>
</workbook>
</file>

<file path=xl/calcChain.xml><?xml version="1.0" encoding="utf-8"?>
<calcChain xmlns="http://schemas.openxmlformats.org/spreadsheetml/2006/main">
  <c r="I45" i="8" l="1"/>
  <c r="I31" i="4"/>
  <c r="J35" i="8" l="1"/>
  <c r="J34" i="8"/>
  <c r="J48" i="8"/>
  <c r="J20" i="7"/>
  <c r="J22" i="7"/>
  <c r="J36" i="7"/>
  <c r="J20" i="6"/>
  <c r="J24" i="6" s="1"/>
  <c r="J27" i="6"/>
  <c r="J24" i="5"/>
  <c r="J26" i="5" s="1"/>
  <c r="J29" i="5"/>
  <c r="J27" i="4"/>
  <c r="J31" i="4" s="1"/>
  <c r="J24" i="4"/>
  <c r="J34" i="4"/>
  <c r="J33" i="7" l="1"/>
  <c r="J45" i="8"/>
</calcChain>
</file>

<file path=xl/sharedStrings.xml><?xml version="1.0" encoding="utf-8"?>
<sst xmlns="http://schemas.openxmlformats.org/spreadsheetml/2006/main" count="618" uniqueCount="177">
  <si>
    <t>Приложение №4</t>
  </si>
  <si>
    <t>к приказу Росрыболовства</t>
  </si>
  <si>
    <t>утвержденного применительно к квоте добычи (вылова) водных биологических ресурсов во внутренних морских</t>
  </si>
  <si>
    <t>водах Российской Федерации, в территориальном море Российской Федерации, на континентальном шельфе</t>
  </si>
  <si>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</si>
  <si>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</si>
  <si>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</si>
  <si>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</si>
  <si>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</si>
  <si>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Размер доли  в %</t>
  </si>
  <si>
    <t>прибрежного рыболовства</t>
  </si>
  <si>
    <t>промышленного рыболовства</t>
  </si>
  <si>
    <t xml:space="preserve">доля в %, указанная 
в заявлении
</t>
  </si>
  <si>
    <t>Наименование рыбохозяйственного бассейна</t>
  </si>
  <si>
    <t>Район добычи (вылова) водного биологического ресурса</t>
  </si>
  <si>
    <t>Реквизиты договора о закреплении доли квоты добычи (вылова) водных биологических ресурсов</t>
  </si>
  <si>
    <t>№       договора</t>
  </si>
  <si>
    <t>Дата заключения договора</t>
  </si>
  <si>
    <t xml:space="preserve">Расчет объема части общего допустимого улова, утвержденного применительно к квоте добычи (вылова) водных биологических ресурсов в морских водах,                            при осуществлении 
</t>
  </si>
  <si>
    <t>Расчет объема части общего допустимого улова конкретного вида водного биологического ресурса,</t>
  </si>
  <si>
    <t>Российской Федерации, в исключительной экономической зоне Российской Федерации, Каспийском море</t>
  </si>
  <si>
    <t>(далее - квота добычи (вылова) водных биологических ресурсов в морских водах) для каждого лица,</t>
  </si>
  <si>
    <t xml:space="preserve"> с которым заключен договор о закреплении доли квоты добычи (вылова) водных биоресурсов в морских водах,  </t>
  </si>
  <si>
    <t>для осуществления прибрежного рыболовства и (или) осуществления промышленного рыболовства</t>
  </si>
  <si>
    <t>от "___"________ 2018 г. №___</t>
  </si>
  <si>
    <t xml:space="preserve">Краб-стригун опилио </t>
  </si>
  <si>
    <t>Дальневосточный рыбохозяйственный бассейн</t>
  </si>
  <si>
    <t>Восточно-Сахалинская подзона</t>
  </si>
  <si>
    <t>ОАО «Феникс»</t>
  </si>
  <si>
    <t>4101145169</t>
  </si>
  <si>
    <t>ДВ-М-586</t>
  </si>
  <si>
    <t>-</t>
  </si>
  <si>
    <t>АО «АКРОС 4»</t>
  </si>
  <si>
    <t>4101162037</t>
  </si>
  <si>
    <t>ДВ-М-587</t>
  </si>
  <si>
    <t>ООО «Заря»</t>
  </si>
  <si>
    <t>6501278248</t>
  </si>
  <si>
    <t>ДВ-М-588</t>
  </si>
  <si>
    <t>ОДУсумма</t>
  </si>
  <si>
    <t>ОДУутв</t>
  </si>
  <si>
    <t>Западно-Беринговоморская зона</t>
  </si>
  <si>
    <t>Рыболовецкий колхоз им. В.И. Ленина</t>
  </si>
  <si>
    <t>4101016808</t>
  </si>
  <si>
    <t>ДВ-М-589</t>
  </si>
  <si>
    <t>ООО РК «Лунтос»</t>
  </si>
  <si>
    <t>4100006765</t>
  </si>
  <si>
    <t>ДВ-М-590</t>
  </si>
  <si>
    <t>ООО «Север»</t>
  </si>
  <si>
    <t>4101142626</t>
  </si>
  <si>
    <t>ДВ-М-591</t>
  </si>
  <si>
    <t>ООО «Дальневосточное побережье»</t>
  </si>
  <si>
    <t>2722090350</t>
  </si>
  <si>
    <t>ДВ-М-592</t>
  </si>
  <si>
    <t>АО «Опилио»</t>
  </si>
  <si>
    <t>2722108487</t>
  </si>
  <si>
    <t>ДВ-М-593</t>
  </si>
  <si>
    <t>ООО «Антей»</t>
  </si>
  <si>
    <t>2704007990</t>
  </si>
  <si>
    <t>ДВ-М-594</t>
  </si>
  <si>
    <t>ООО «КУК»</t>
  </si>
  <si>
    <t>6501231095</t>
  </si>
  <si>
    <t>ДВ-М-595</t>
  </si>
  <si>
    <t>ОАО «Чукотрыбпромхоз»</t>
  </si>
  <si>
    <t>8709011367</t>
  </si>
  <si>
    <t>ДВ-М-596</t>
  </si>
  <si>
    <t>Изъятые, нераспределенные доли/квоты</t>
  </si>
  <si>
    <t>Западно-Камчатская подзона</t>
  </si>
  <si>
    <t>ООО «Интеррыбфлот»</t>
  </si>
  <si>
    <t>2539041064</t>
  </si>
  <si>
    <t>ДВ-М-597</t>
  </si>
  <si>
    <t>ООО «Тихрыбком»</t>
  </si>
  <si>
    <t>4909053889</t>
  </si>
  <si>
    <t>ДВ-М-598</t>
  </si>
  <si>
    <t>ДВ-М-599</t>
  </si>
  <si>
    <t>АО «Озерновский РКЗ № 55»</t>
  </si>
  <si>
    <t>4108003484</t>
  </si>
  <si>
    <t>ДВ-М-600</t>
  </si>
  <si>
    <t>ДВ-М-601</t>
  </si>
  <si>
    <t>ООО «ПРИМРЫБФЛОТ»</t>
  </si>
  <si>
    <t>2536084366</t>
  </si>
  <si>
    <t>ДВ-М-602</t>
  </si>
  <si>
    <t>ДВ-М-603</t>
  </si>
  <si>
    <t>ООО «Монерон»</t>
  </si>
  <si>
    <t>6501266147</t>
  </si>
  <si>
    <t>ДВ-М-604</t>
  </si>
  <si>
    <t>ДВ-М-605</t>
  </si>
  <si>
    <t>ЗАО «МАРИН-ЮНИОН»</t>
  </si>
  <si>
    <t>6501094184</t>
  </si>
  <si>
    <t>ДВ-М-606</t>
  </si>
  <si>
    <t>ЗАО «ВОСТОК-ДЖАПАН»</t>
  </si>
  <si>
    <t>2528004350</t>
  </si>
  <si>
    <t>ДВ-М-607</t>
  </si>
  <si>
    <t>Западно-Сахалинская подзона</t>
  </si>
  <si>
    <t>ООО «ДВ-Флот»</t>
  </si>
  <si>
    <t>6505001790</t>
  </si>
  <si>
    <t>ДВ-М-608</t>
  </si>
  <si>
    <t>ООО «Краб-ДВФ»</t>
  </si>
  <si>
    <t>6501281635</t>
  </si>
  <si>
    <t>ДВ-М-609</t>
  </si>
  <si>
    <t>ООО «Монерон XXI»</t>
  </si>
  <si>
    <t>6501289465</t>
  </si>
  <si>
    <t>ДВ-М-610</t>
  </si>
  <si>
    <t>ОАО «РК «Приморец»</t>
  </si>
  <si>
    <t>2503029553</t>
  </si>
  <si>
    <t>ДВ-М-611</t>
  </si>
  <si>
    <t>ДВ-М-612</t>
  </si>
  <si>
    <t>ДВ-М-613</t>
  </si>
  <si>
    <t>Карагинская подзона</t>
  </si>
  <si>
    <t>ДВ-М-582</t>
  </si>
  <si>
    <t>ДВ-М-583</t>
  </si>
  <si>
    <t>ДВ-М-584</t>
  </si>
  <si>
    <t>ДВ-М-585</t>
  </si>
  <si>
    <t xml:space="preserve">подзона Приморье </t>
  </si>
  <si>
    <t>ДВ-М-573</t>
  </si>
  <si>
    <t>ПАО «НБАМР»</t>
  </si>
  <si>
    <t>2508007948</t>
  </si>
  <si>
    <t>ДВ-М-580</t>
  </si>
  <si>
    <t>АО «Т-КРАБ»</t>
  </si>
  <si>
    <t>2536308584</t>
  </si>
  <si>
    <t>ДВ-М-579</t>
  </si>
  <si>
    <t>ООО «Паладин»</t>
  </si>
  <si>
    <t>6501246542</t>
  </si>
  <si>
    <t>ДВ-М-578</t>
  </si>
  <si>
    <t>ООО «Амарамба»</t>
  </si>
  <si>
    <t>6501239224</t>
  </si>
  <si>
    <t>ДВ-М-577</t>
  </si>
  <si>
    <t>ООО «Аквариус»</t>
  </si>
  <si>
    <t>2720046210</t>
  </si>
  <si>
    <t>ДВ-М-576</t>
  </si>
  <si>
    <t>ООО «Восход»</t>
  </si>
  <si>
    <t>2518001230</t>
  </si>
  <si>
    <t>ДВ-М-581</t>
  </si>
  <si>
    <t>ООО «Амуррыбпром»</t>
  </si>
  <si>
    <t>2721058970</t>
  </si>
  <si>
    <t>ДВ-М-574</t>
  </si>
  <si>
    <t>ДВ-М-572</t>
  </si>
  <si>
    <t>ДВ-М-571</t>
  </si>
  <si>
    <t>ДВ-М-570</t>
  </si>
  <si>
    <t>ПАО «ПБТФ»</t>
  </si>
  <si>
    <t>2518000814</t>
  </si>
  <si>
    <t>ДВ-М-569</t>
  </si>
  <si>
    <t>ДВ-М-575</t>
  </si>
  <si>
    <t>Северо-Охотоморская подзона</t>
  </si>
  <si>
    <t>ДВ-М-2285</t>
  </si>
  <si>
    <t>ДВ-М-615</t>
  </si>
  <si>
    <t>ЗАО «ТЕФИДА»</t>
  </si>
  <si>
    <t>2539107572</t>
  </si>
  <si>
    <t>ДВ-М-616</t>
  </si>
  <si>
    <t>ДВ-М-617</t>
  </si>
  <si>
    <t>ООО «Маг-Си Интернешнл»</t>
  </si>
  <si>
    <t>4909070355</t>
  </si>
  <si>
    <t>ДВ-М-618</t>
  </si>
  <si>
    <t>ДВ-М-619</t>
  </si>
  <si>
    <t>ДВ-М-620</t>
  </si>
  <si>
    <t>ДВ-М-621</t>
  </si>
  <si>
    <t>ДВ-М-622</t>
  </si>
  <si>
    <t>ДВ-М-623</t>
  </si>
  <si>
    <t>ДВ-М-614</t>
  </si>
  <si>
    <t>ПАО «Дальрыба»</t>
  </si>
  <si>
    <t>2500000073</t>
  </si>
  <si>
    <t>ДВ-М-625</t>
  </si>
  <si>
    <t>ДВ-М-626</t>
  </si>
  <si>
    <t>ДВ-М-627</t>
  </si>
  <si>
    <t>ДВ-М-628</t>
  </si>
  <si>
    <t>ДВ-М-629</t>
  </si>
  <si>
    <t>ДВ-М-630</t>
  </si>
  <si>
    <t>ДВ-М-631</t>
  </si>
  <si>
    <t>ООО «Восточно-промысловая компания»</t>
  </si>
  <si>
    <t>2721159312</t>
  </si>
  <si>
    <t>ДВ-М-632</t>
  </si>
  <si>
    <t>ДВ-М-633</t>
  </si>
  <si>
    <t>ДВ-М-634</t>
  </si>
  <si>
    <t>ДВ-М-635</t>
  </si>
  <si>
    <t>ДВ-М-624</t>
  </si>
  <si>
    <t>ООО «ХАСАНРЫБА»</t>
  </si>
  <si>
    <t>2531008227</t>
  </si>
  <si>
    <t>ДВ-М-636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</si>
</sst>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164" fontId="4" fillId="0" borderId="0" xfId="0" applyNumberFormat="1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right" vertical="top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5"/>
  <sheetViews>
    <sheetView view="pageBreakPreview" zoomScale="69" zoomScaleSheetLayoutView="69" workbookViewId="0">
      <selection activeCell="J24" sqref="J24:J25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6.5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6.5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6.5" x14ac:dyDescent="0.25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6.5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6.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37.5" customHeight="1" x14ac:dyDescent="0.25">
      <c r="A13" s="23" t="s">
        <v>8</v>
      </c>
      <c r="B13" s="23"/>
      <c r="C13" s="24" t="s">
        <v>13</v>
      </c>
      <c r="D13" s="25"/>
      <c r="E13" s="25"/>
      <c r="F13" s="25"/>
      <c r="G13" s="26"/>
      <c r="H13" s="24" t="s">
        <v>14</v>
      </c>
      <c r="I13" s="25"/>
      <c r="J13" s="26"/>
    </row>
    <row r="14" spans="1:10" ht="16.5" x14ac:dyDescent="0.25">
      <c r="A14" s="23" t="s">
        <v>25</v>
      </c>
      <c r="B14" s="23"/>
      <c r="C14" s="23" t="s">
        <v>26</v>
      </c>
      <c r="D14" s="23"/>
      <c r="E14" s="23"/>
      <c r="F14" s="23"/>
      <c r="G14" s="23"/>
      <c r="H14" s="23" t="s">
        <v>27</v>
      </c>
      <c r="I14" s="23"/>
      <c r="J14" s="23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24" t="s">
        <v>18</v>
      </c>
      <c r="H16" s="25"/>
      <c r="I16" s="25"/>
      <c r="J16" s="26"/>
    </row>
    <row r="17" spans="1:12" ht="27.75" customHeight="1" x14ac:dyDescent="0.25">
      <c r="A17" s="27"/>
      <c r="B17" s="27"/>
      <c r="C17" s="27"/>
      <c r="D17" s="31"/>
      <c r="E17" s="32"/>
      <c r="F17" s="33"/>
      <c r="G17" s="23" t="s">
        <v>10</v>
      </c>
      <c r="H17" s="23"/>
      <c r="I17" s="23" t="s">
        <v>11</v>
      </c>
      <c r="J17" s="23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28</v>
      </c>
      <c r="C20" s="13" t="s">
        <v>29</v>
      </c>
      <c r="D20" s="14" t="s">
        <v>30</v>
      </c>
      <c r="E20" s="15">
        <v>43343</v>
      </c>
      <c r="F20" s="16">
        <v>33</v>
      </c>
      <c r="G20" s="16" t="s">
        <v>31</v>
      </c>
      <c r="H20" s="16" t="s">
        <v>31</v>
      </c>
      <c r="I20" s="16">
        <v>33</v>
      </c>
      <c r="J20" s="16">
        <v>524.86500000000001</v>
      </c>
      <c r="K20" s="7"/>
      <c r="L20" s="7"/>
    </row>
    <row r="21" spans="1:12" ht="16.5" x14ac:dyDescent="0.25">
      <c r="A21" s="11">
        <v>2</v>
      </c>
      <c r="B21" s="12" t="s">
        <v>32</v>
      </c>
      <c r="C21" s="13" t="s">
        <v>33</v>
      </c>
      <c r="D21" s="14" t="s">
        <v>34</v>
      </c>
      <c r="E21" s="15">
        <v>43342</v>
      </c>
      <c r="F21" s="16">
        <v>34</v>
      </c>
      <c r="G21" s="16" t="s">
        <v>31</v>
      </c>
      <c r="H21" s="16" t="s">
        <v>31</v>
      </c>
      <c r="I21" s="16">
        <v>34</v>
      </c>
      <c r="J21" s="16">
        <v>540.77</v>
      </c>
      <c r="K21" s="7"/>
      <c r="L21" s="7"/>
    </row>
    <row r="22" spans="1:12" ht="16.5" x14ac:dyDescent="0.25">
      <c r="A22" s="11">
        <v>3</v>
      </c>
      <c r="B22" s="12" t="s">
        <v>35</v>
      </c>
      <c r="C22" s="13" t="s">
        <v>36</v>
      </c>
      <c r="D22" s="14" t="s">
        <v>37</v>
      </c>
      <c r="E22" s="15">
        <v>43342</v>
      </c>
      <c r="F22" s="16">
        <v>33</v>
      </c>
      <c r="G22" s="16" t="s">
        <v>31</v>
      </c>
      <c r="H22" s="16" t="s">
        <v>31</v>
      </c>
      <c r="I22" s="16">
        <v>33</v>
      </c>
      <c r="J22" s="16">
        <v>524.86500000000001</v>
      </c>
      <c r="K22" s="7"/>
      <c r="L22" s="7"/>
    </row>
    <row r="23" spans="1:12" ht="16.5" x14ac:dyDescent="0.25">
      <c r="A23" s="11"/>
      <c r="B23" s="12"/>
      <c r="C23" s="13"/>
      <c r="D23" s="14"/>
      <c r="E23" s="15"/>
      <c r="F23" s="16">
        <v>100</v>
      </c>
      <c r="G23" s="16" t="s">
        <v>31</v>
      </c>
      <c r="H23" s="16" t="s">
        <v>31</v>
      </c>
      <c r="I23" s="16">
        <v>100</v>
      </c>
      <c r="J23" s="16">
        <v>1590.5</v>
      </c>
      <c r="K23" s="7"/>
      <c r="L23" s="7"/>
    </row>
    <row r="24" spans="1:12" ht="16.5" x14ac:dyDescent="0.25">
      <c r="A24" s="11"/>
      <c r="B24" s="12" t="s">
        <v>38</v>
      </c>
      <c r="C24" s="13"/>
      <c r="D24" s="14"/>
      <c r="E24" s="15"/>
      <c r="F24" s="16"/>
      <c r="G24" s="16" t="s">
        <v>31</v>
      </c>
      <c r="H24" s="16"/>
      <c r="I24" s="16" t="s">
        <v>31</v>
      </c>
      <c r="J24" s="18">
        <v>1590.5</v>
      </c>
      <c r="K24" s="7"/>
      <c r="L24" s="7"/>
    </row>
    <row r="25" spans="1:12" ht="16.5" x14ac:dyDescent="0.25">
      <c r="A25" s="11"/>
      <c r="B25" s="12" t="s">
        <v>39</v>
      </c>
      <c r="C25" s="13"/>
      <c r="D25" s="14"/>
      <c r="E25" s="15"/>
      <c r="F25" s="16"/>
      <c r="G25" s="16" t="s">
        <v>31</v>
      </c>
      <c r="H25" s="16"/>
      <c r="I25" s="16" t="s">
        <v>31</v>
      </c>
      <c r="J25" s="18">
        <v>1590.5</v>
      </c>
      <c r="K25" s="7"/>
      <c r="L25" s="7"/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view="pageBreakPreview" topLeftCell="A4" zoomScale="62" zoomScaleSheetLayoutView="62" workbookViewId="0">
      <selection activeCell="J30" sqref="J30:J31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6.5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6.5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6.5" x14ac:dyDescent="0.25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6.5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6.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37.5" customHeight="1" x14ac:dyDescent="0.25">
      <c r="A13" s="23" t="s">
        <v>8</v>
      </c>
      <c r="B13" s="23"/>
      <c r="C13" s="24" t="s">
        <v>13</v>
      </c>
      <c r="D13" s="25"/>
      <c r="E13" s="25"/>
      <c r="F13" s="25"/>
      <c r="G13" s="26"/>
      <c r="H13" s="24" t="s">
        <v>14</v>
      </c>
      <c r="I13" s="25"/>
      <c r="J13" s="26"/>
    </row>
    <row r="14" spans="1:10" ht="16.5" x14ac:dyDescent="0.25">
      <c r="A14" s="23" t="s">
        <v>25</v>
      </c>
      <c r="B14" s="23"/>
      <c r="C14" s="23" t="s">
        <v>26</v>
      </c>
      <c r="D14" s="23"/>
      <c r="E14" s="23"/>
      <c r="F14" s="23"/>
      <c r="G14" s="23"/>
      <c r="H14" s="23" t="s">
        <v>40</v>
      </c>
      <c r="I14" s="23"/>
      <c r="J14" s="23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24" t="s">
        <v>18</v>
      </c>
      <c r="H16" s="25"/>
      <c r="I16" s="25"/>
      <c r="J16" s="26"/>
    </row>
    <row r="17" spans="1:12" ht="27.75" customHeight="1" x14ac:dyDescent="0.25">
      <c r="A17" s="27"/>
      <c r="B17" s="27"/>
      <c r="C17" s="27"/>
      <c r="D17" s="31"/>
      <c r="E17" s="32"/>
      <c r="F17" s="33"/>
      <c r="G17" s="23" t="s">
        <v>10</v>
      </c>
      <c r="H17" s="23"/>
      <c r="I17" s="23" t="s">
        <v>11</v>
      </c>
      <c r="J17" s="23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33" x14ac:dyDescent="0.25">
      <c r="A20" s="11">
        <v>1</v>
      </c>
      <c r="B20" s="12" t="s">
        <v>41</v>
      </c>
      <c r="C20" s="13" t="s">
        <v>42</v>
      </c>
      <c r="D20" s="14" t="s">
        <v>43</v>
      </c>
      <c r="E20" s="15">
        <v>43342</v>
      </c>
      <c r="F20" s="16">
        <v>2.1259999999999999</v>
      </c>
      <c r="G20" s="16" t="s">
        <v>31</v>
      </c>
      <c r="H20" s="16" t="s">
        <v>31</v>
      </c>
      <c r="I20" s="16">
        <v>2.1259999999999999</v>
      </c>
      <c r="J20" s="16">
        <v>35.006999999999998</v>
      </c>
      <c r="K20" s="7"/>
      <c r="L20" s="7"/>
    </row>
    <row r="21" spans="1:12" ht="16.5" x14ac:dyDescent="0.25">
      <c r="A21" s="11">
        <v>2</v>
      </c>
      <c r="B21" s="12" t="s">
        <v>44</v>
      </c>
      <c r="C21" s="13" t="s">
        <v>45</v>
      </c>
      <c r="D21" s="14" t="s">
        <v>46</v>
      </c>
      <c r="E21" s="15">
        <v>43343</v>
      </c>
      <c r="F21" s="16">
        <v>10.629</v>
      </c>
      <c r="G21" s="16" t="s">
        <v>31</v>
      </c>
      <c r="H21" s="16" t="s">
        <v>31</v>
      </c>
      <c r="I21" s="16">
        <v>10.629</v>
      </c>
      <c r="J21" s="16">
        <v>175.017</v>
      </c>
      <c r="K21" s="7"/>
      <c r="L21" s="7"/>
    </row>
    <row r="22" spans="1:12" ht="16.5" x14ac:dyDescent="0.25">
      <c r="A22" s="11">
        <v>3</v>
      </c>
      <c r="B22" s="12" t="s">
        <v>47</v>
      </c>
      <c r="C22" s="13" t="s">
        <v>48</v>
      </c>
      <c r="D22" s="14" t="s">
        <v>49</v>
      </c>
      <c r="E22" s="15">
        <v>43341</v>
      </c>
      <c r="F22" s="16">
        <v>11.736000000000001</v>
      </c>
      <c r="G22" s="16" t="s">
        <v>31</v>
      </c>
      <c r="H22" s="16" t="s">
        <v>31</v>
      </c>
      <c r="I22" s="16">
        <v>11.736000000000001</v>
      </c>
      <c r="J22" s="16">
        <v>193.245</v>
      </c>
      <c r="K22" s="7"/>
      <c r="L22" s="7"/>
    </row>
    <row r="23" spans="1:12" ht="33" x14ac:dyDescent="0.25">
      <c r="A23" s="11">
        <v>4</v>
      </c>
      <c r="B23" s="12" t="s">
        <v>50</v>
      </c>
      <c r="C23" s="13" t="s">
        <v>51</v>
      </c>
      <c r="D23" s="14" t="s">
        <v>52</v>
      </c>
      <c r="E23" s="15">
        <v>43341</v>
      </c>
      <c r="F23" s="16">
        <v>27.364000000000001</v>
      </c>
      <c r="G23" s="16" t="s">
        <v>31</v>
      </c>
      <c r="H23" s="16" t="s">
        <v>31</v>
      </c>
      <c r="I23" s="16">
        <v>27.364000000000001</v>
      </c>
      <c r="J23" s="16">
        <v>450.57600000000002</v>
      </c>
      <c r="K23" s="7"/>
      <c r="L23" s="7"/>
    </row>
    <row r="24" spans="1:12" ht="16.5" x14ac:dyDescent="0.25">
      <c r="A24" s="11">
        <v>5</v>
      </c>
      <c r="B24" s="12" t="s">
        <v>53</v>
      </c>
      <c r="C24" s="13" t="s">
        <v>54</v>
      </c>
      <c r="D24" s="14" t="s">
        <v>55</v>
      </c>
      <c r="E24" s="15">
        <v>43342</v>
      </c>
      <c r="F24" s="16">
        <v>0.72199999999999998</v>
      </c>
      <c r="G24" s="16" t="s">
        <v>31</v>
      </c>
      <c r="H24" s="16" t="s">
        <v>31</v>
      </c>
      <c r="I24" s="16">
        <v>0.72199999999999998</v>
      </c>
      <c r="J24" s="16">
        <v>11.888</v>
      </c>
      <c r="K24" s="7"/>
      <c r="L24" s="7"/>
    </row>
    <row r="25" spans="1:12" ht="16.5" x14ac:dyDescent="0.25">
      <c r="A25" s="11">
        <v>6</v>
      </c>
      <c r="B25" s="12" t="s">
        <v>56</v>
      </c>
      <c r="C25" s="13" t="s">
        <v>57</v>
      </c>
      <c r="D25" s="14" t="s">
        <v>58</v>
      </c>
      <c r="E25" s="15">
        <v>43341</v>
      </c>
      <c r="F25" s="16">
        <v>17.815999999999999</v>
      </c>
      <c r="G25" s="16" t="s">
        <v>31</v>
      </c>
      <c r="H25" s="16" t="s">
        <v>31</v>
      </c>
      <c r="I25" s="16">
        <v>17.815999999999999</v>
      </c>
      <c r="J25" s="16">
        <v>293.358</v>
      </c>
      <c r="K25" s="7"/>
      <c r="L25" s="7"/>
    </row>
    <row r="26" spans="1:12" ht="16.5" x14ac:dyDescent="0.25">
      <c r="A26" s="11">
        <v>7</v>
      </c>
      <c r="B26" s="12" t="s">
        <v>59</v>
      </c>
      <c r="C26" s="13" t="s">
        <v>60</v>
      </c>
      <c r="D26" s="14" t="s">
        <v>61</v>
      </c>
      <c r="E26" s="15">
        <v>43341</v>
      </c>
      <c r="F26" s="16">
        <v>27.398</v>
      </c>
      <c r="G26" s="16" t="s">
        <v>31</v>
      </c>
      <c r="H26" s="16" t="s">
        <v>31</v>
      </c>
      <c r="I26" s="16">
        <v>27.398</v>
      </c>
      <c r="J26" s="16">
        <v>451.13499999999999</v>
      </c>
      <c r="K26" s="7"/>
      <c r="L26" s="7"/>
    </row>
    <row r="27" spans="1:12" ht="16.5" x14ac:dyDescent="0.25">
      <c r="A27" s="11">
        <v>8</v>
      </c>
      <c r="B27" s="12" t="s">
        <v>62</v>
      </c>
      <c r="C27" s="13" t="s">
        <v>63</v>
      </c>
      <c r="D27" s="14" t="s">
        <v>64</v>
      </c>
      <c r="E27" s="15">
        <v>43334</v>
      </c>
      <c r="F27" s="16">
        <v>2.1389999999999998</v>
      </c>
      <c r="G27" s="16" t="s">
        <v>31</v>
      </c>
      <c r="H27" s="16" t="s">
        <v>31</v>
      </c>
      <c r="I27" s="16">
        <v>2.1389999999999998</v>
      </c>
      <c r="J27" s="16">
        <v>35.220999999999997</v>
      </c>
      <c r="K27" s="7"/>
      <c r="L27" s="7"/>
    </row>
    <row r="28" spans="1:12" ht="33" x14ac:dyDescent="0.25">
      <c r="A28" s="11">
        <v>9</v>
      </c>
      <c r="B28" s="12" t="s">
        <v>65</v>
      </c>
      <c r="C28" s="13"/>
      <c r="D28" s="14"/>
      <c r="E28" s="15"/>
      <c r="F28" s="16">
        <v>6.9999999999993179E-2</v>
      </c>
      <c r="G28" s="16" t="s">
        <v>31</v>
      </c>
      <c r="H28" s="16" t="s">
        <v>31</v>
      </c>
      <c r="I28" s="16">
        <v>6.9999999999993179E-2</v>
      </c>
      <c r="J28" s="16">
        <v>1.153</v>
      </c>
      <c r="K28" s="7"/>
      <c r="L28" s="7"/>
    </row>
    <row r="29" spans="1:12" ht="16.5" x14ac:dyDescent="0.25">
      <c r="A29" s="11"/>
      <c r="B29" s="12"/>
      <c r="C29" s="13"/>
      <c r="D29" s="14"/>
      <c r="E29" s="15"/>
      <c r="F29" s="16">
        <v>99.999999999999986</v>
      </c>
      <c r="G29" s="16" t="s">
        <v>31</v>
      </c>
      <c r="H29" s="16" t="s">
        <v>31</v>
      </c>
      <c r="I29" s="16">
        <v>99.999999999999986</v>
      </c>
      <c r="J29" s="16">
        <v>1646.6000000000001</v>
      </c>
      <c r="K29" s="7"/>
      <c r="L29" s="7"/>
    </row>
    <row r="30" spans="1:12" ht="16.5" x14ac:dyDescent="0.25">
      <c r="A30" s="11"/>
      <c r="B30" s="12" t="s">
        <v>38</v>
      </c>
      <c r="C30" s="13"/>
      <c r="D30" s="14"/>
      <c r="E30" s="15"/>
      <c r="F30" s="16"/>
      <c r="G30" s="16" t="s">
        <v>31</v>
      </c>
      <c r="H30" s="16"/>
      <c r="I30" s="16" t="s">
        <v>31</v>
      </c>
      <c r="J30" s="18">
        <v>1646.6000000000001</v>
      </c>
      <c r="K30" s="7"/>
      <c r="L30" s="7"/>
    </row>
    <row r="31" spans="1:12" ht="16.5" x14ac:dyDescent="0.25">
      <c r="A31" s="11"/>
      <c r="B31" s="12" t="s">
        <v>39</v>
      </c>
      <c r="C31" s="13"/>
      <c r="D31" s="14"/>
      <c r="E31" s="15"/>
      <c r="F31" s="16"/>
      <c r="G31" s="16" t="s">
        <v>31</v>
      </c>
      <c r="H31" s="16"/>
      <c r="I31" s="16" t="s">
        <v>31</v>
      </c>
      <c r="J31" s="18">
        <v>1646.6</v>
      </c>
      <c r="K31" s="7"/>
      <c r="L31" s="7"/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topLeftCell="A9" zoomScale="70" zoomScaleNormal="70" zoomScaleSheetLayoutView="100" workbookViewId="0">
      <selection activeCell="G29" sqref="G29:I29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6.5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6.5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6.5" x14ac:dyDescent="0.25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6.5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6.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37.5" customHeight="1" x14ac:dyDescent="0.25">
      <c r="A13" s="23" t="s">
        <v>8</v>
      </c>
      <c r="B13" s="23"/>
      <c r="C13" s="24" t="s">
        <v>13</v>
      </c>
      <c r="D13" s="25"/>
      <c r="E13" s="25"/>
      <c r="F13" s="25"/>
      <c r="G13" s="26"/>
      <c r="H13" s="24" t="s">
        <v>14</v>
      </c>
      <c r="I13" s="25"/>
      <c r="J13" s="26"/>
    </row>
    <row r="14" spans="1:10" ht="16.5" x14ac:dyDescent="0.25">
      <c r="A14" s="23" t="s">
        <v>25</v>
      </c>
      <c r="B14" s="23"/>
      <c r="C14" s="23" t="s">
        <v>26</v>
      </c>
      <c r="D14" s="23"/>
      <c r="E14" s="23"/>
      <c r="F14" s="23"/>
      <c r="G14" s="23"/>
      <c r="H14" s="23" t="s">
        <v>66</v>
      </c>
      <c r="I14" s="23"/>
      <c r="J14" s="23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24" t="s">
        <v>18</v>
      </c>
      <c r="H16" s="25"/>
      <c r="I16" s="25"/>
      <c r="J16" s="26"/>
    </row>
    <row r="17" spans="1:12" ht="27.75" customHeight="1" x14ac:dyDescent="0.25">
      <c r="A17" s="27"/>
      <c r="B17" s="27"/>
      <c r="C17" s="27"/>
      <c r="D17" s="31"/>
      <c r="E17" s="32"/>
      <c r="F17" s="33"/>
      <c r="G17" s="23" t="s">
        <v>10</v>
      </c>
      <c r="H17" s="23"/>
      <c r="I17" s="23" t="s">
        <v>11</v>
      </c>
      <c r="J17" s="23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67</v>
      </c>
      <c r="C20" s="13" t="s">
        <v>68</v>
      </c>
      <c r="D20" s="14" t="s">
        <v>69</v>
      </c>
      <c r="E20" s="15">
        <v>43348</v>
      </c>
      <c r="F20" s="16">
        <v>7.468</v>
      </c>
      <c r="G20" s="16" t="s">
        <v>31</v>
      </c>
      <c r="H20" s="16" t="s">
        <v>31</v>
      </c>
      <c r="I20" s="16">
        <v>7.468</v>
      </c>
      <c r="J20" s="16">
        <v>14.887</v>
      </c>
      <c r="K20" s="7"/>
      <c r="L20" s="7"/>
    </row>
    <row r="21" spans="1:12" ht="16.5" x14ac:dyDescent="0.25">
      <c r="A21" s="11">
        <v>2</v>
      </c>
      <c r="B21" s="12" t="s">
        <v>70</v>
      </c>
      <c r="C21" s="13" t="s">
        <v>71</v>
      </c>
      <c r="D21" s="14" t="s">
        <v>72</v>
      </c>
      <c r="E21" s="15">
        <v>43349</v>
      </c>
      <c r="F21" s="16">
        <v>1.65</v>
      </c>
      <c r="G21" s="16" t="s">
        <v>31</v>
      </c>
      <c r="H21" s="16" t="s">
        <v>31</v>
      </c>
      <c r="I21" s="16">
        <v>1.65</v>
      </c>
      <c r="J21" s="16">
        <v>3.2890000000000001</v>
      </c>
      <c r="K21" s="7"/>
      <c r="L21" s="7"/>
    </row>
    <row r="22" spans="1:12" ht="16.5" x14ac:dyDescent="0.25">
      <c r="A22" s="11">
        <v>3</v>
      </c>
      <c r="B22" s="12" t="s">
        <v>44</v>
      </c>
      <c r="C22" s="13" t="s">
        <v>45</v>
      </c>
      <c r="D22" s="14" t="s">
        <v>73</v>
      </c>
      <c r="E22" s="15">
        <v>43343</v>
      </c>
      <c r="F22" s="16">
        <v>0.501</v>
      </c>
      <c r="G22" s="16" t="s">
        <v>31</v>
      </c>
      <c r="H22" s="16" t="s">
        <v>31</v>
      </c>
      <c r="I22" s="16">
        <v>0.501</v>
      </c>
      <c r="J22" s="16">
        <v>0.999</v>
      </c>
      <c r="K22" s="7"/>
      <c r="L22" s="7"/>
    </row>
    <row r="23" spans="1:12" ht="16.5" x14ac:dyDescent="0.25">
      <c r="A23" s="11">
        <v>4</v>
      </c>
      <c r="B23" s="12" t="s">
        <v>74</v>
      </c>
      <c r="C23" s="13" t="s">
        <v>75</v>
      </c>
      <c r="D23" s="14" t="s">
        <v>76</v>
      </c>
      <c r="E23" s="15">
        <v>43343</v>
      </c>
      <c r="F23" s="16">
        <v>0.128</v>
      </c>
      <c r="G23" s="16" t="s">
        <v>31</v>
      </c>
      <c r="H23" s="16" t="s">
        <v>31</v>
      </c>
      <c r="I23" s="16">
        <v>0.128</v>
      </c>
      <c r="J23" s="16">
        <v>0.255</v>
      </c>
      <c r="K23" s="7"/>
      <c r="L23" s="7"/>
    </row>
    <row r="24" spans="1:12" ht="16.5" x14ac:dyDescent="0.25">
      <c r="A24" s="11">
        <v>5</v>
      </c>
      <c r="B24" s="12" t="s">
        <v>47</v>
      </c>
      <c r="C24" s="13" t="s">
        <v>48</v>
      </c>
      <c r="D24" s="14" t="s">
        <v>77</v>
      </c>
      <c r="E24" s="15">
        <v>43341</v>
      </c>
      <c r="F24" s="16">
        <v>14.465999999999999</v>
      </c>
      <c r="G24" s="16" t="s">
        <v>31</v>
      </c>
      <c r="H24" s="16" t="s">
        <v>31</v>
      </c>
      <c r="I24" s="16">
        <v>14.465999999999999</v>
      </c>
      <c r="J24" s="20">
        <f>28.838+0.001</f>
        <v>28.839000000000002</v>
      </c>
      <c r="K24" s="7"/>
      <c r="L24" s="7"/>
    </row>
    <row r="25" spans="1:12" ht="16.5" x14ac:dyDescent="0.25">
      <c r="A25" s="11">
        <v>6</v>
      </c>
      <c r="B25" s="12" t="s">
        <v>78</v>
      </c>
      <c r="C25" s="13" t="s">
        <v>79</v>
      </c>
      <c r="D25" s="14" t="s">
        <v>80</v>
      </c>
      <c r="E25" s="15">
        <v>43346</v>
      </c>
      <c r="F25" s="16">
        <v>12.271000000000001</v>
      </c>
      <c r="G25" s="16" t="s">
        <v>31</v>
      </c>
      <c r="H25" s="16" t="s">
        <v>31</v>
      </c>
      <c r="I25" s="16">
        <v>12.271000000000001</v>
      </c>
      <c r="J25" s="16">
        <v>24.462</v>
      </c>
      <c r="K25" s="7"/>
      <c r="L25" s="7"/>
    </row>
    <row r="26" spans="1:12" ht="16.5" x14ac:dyDescent="0.25">
      <c r="A26" s="11">
        <v>7</v>
      </c>
      <c r="B26" s="12" t="s">
        <v>56</v>
      </c>
      <c r="C26" s="13" t="s">
        <v>57</v>
      </c>
      <c r="D26" s="14" t="s">
        <v>81</v>
      </c>
      <c r="E26" s="15">
        <v>43343</v>
      </c>
      <c r="F26" s="16">
        <v>1.954</v>
      </c>
      <c r="G26" s="16" t="s">
        <v>31</v>
      </c>
      <c r="H26" s="16" t="s">
        <v>31</v>
      </c>
      <c r="I26" s="16">
        <v>1.954</v>
      </c>
      <c r="J26" s="16">
        <v>3.895</v>
      </c>
      <c r="K26" s="7"/>
      <c r="L26" s="7"/>
    </row>
    <row r="27" spans="1:12" ht="16.5" x14ac:dyDescent="0.25">
      <c r="A27" s="11">
        <v>8</v>
      </c>
      <c r="B27" s="12" t="s">
        <v>82</v>
      </c>
      <c r="C27" s="13" t="s">
        <v>83</v>
      </c>
      <c r="D27" s="14" t="s">
        <v>84</v>
      </c>
      <c r="E27" s="15">
        <v>43342</v>
      </c>
      <c r="F27" s="16">
        <v>43.015000000000001</v>
      </c>
      <c r="G27" s="16" t="s">
        <v>31</v>
      </c>
      <c r="H27" s="16" t="s">
        <v>31</v>
      </c>
      <c r="I27" s="16">
        <v>43.015000000000001</v>
      </c>
      <c r="J27" s="20">
        <f>85.75+0.001</f>
        <v>85.751000000000005</v>
      </c>
      <c r="K27" s="7"/>
      <c r="L27" s="7"/>
    </row>
    <row r="28" spans="1:12" ht="16.5" x14ac:dyDescent="0.25">
      <c r="A28" s="11">
        <v>9</v>
      </c>
      <c r="B28" s="12" t="s">
        <v>59</v>
      </c>
      <c r="C28" s="13" t="s">
        <v>60</v>
      </c>
      <c r="D28" s="14" t="s">
        <v>85</v>
      </c>
      <c r="E28" s="15">
        <v>43341</v>
      </c>
      <c r="F28" s="16">
        <v>2.9180000000000001</v>
      </c>
      <c r="G28" s="16" t="s">
        <v>31</v>
      </c>
      <c r="H28" s="16" t="s">
        <v>31</v>
      </c>
      <c r="I28" s="16">
        <v>2.9180000000000001</v>
      </c>
      <c r="J28" s="16">
        <v>5.8170000000000002</v>
      </c>
      <c r="K28" s="7"/>
      <c r="L28" s="7"/>
    </row>
    <row r="29" spans="1:12" ht="16.5" x14ac:dyDescent="0.25">
      <c r="A29" s="11">
        <v>10</v>
      </c>
      <c r="B29" s="12" t="s">
        <v>86</v>
      </c>
      <c r="C29" s="13" t="s">
        <v>87</v>
      </c>
      <c r="D29" s="14" t="s">
        <v>88</v>
      </c>
      <c r="E29" s="15">
        <v>43343</v>
      </c>
      <c r="F29" s="16">
        <v>11.016999999999999</v>
      </c>
      <c r="G29" s="20" t="s">
        <v>31</v>
      </c>
      <c r="H29" s="20" t="s">
        <v>31</v>
      </c>
      <c r="I29" s="20">
        <v>11.016999999999999</v>
      </c>
      <c r="J29" s="16">
        <v>21.962</v>
      </c>
      <c r="K29" s="7"/>
      <c r="L29" s="7"/>
    </row>
    <row r="30" spans="1:12" ht="16.5" x14ac:dyDescent="0.25">
      <c r="A30" s="11">
        <v>11</v>
      </c>
      <c r="B30" s="12" t="s">
        <v>89</v>
      </c>
      <c r="C30" s="13" t="s">
        <v>90</v>
      </c>
      <c r="D30" s="14" t="s">
        <v>91</v>
      </c>
      <c r="E30" s="15">
        <v>43343</v>
      </c>
      <c r="F30" s="16">
        <v>4.6120000000000001</v>
      </c>
      <c r="G30" s="20" t="s">
        <v>31</v>
      </c>
      <c r="H30" s="20" t="s">
        <v>31</v>
      </c>
      <c r="I30" s="20">
        <v>4.6120000000000001</v>
      </c>
      <c r="J30" s="16">
        <v>9.1940000000000008</v>
      </c>
      <c r="K30" s="7"/>
      <c r="L30" s="7"/>
    </row>
    <row r="31" spans="1:12" ht="16.5" x14ac:dyDescent="0.25">
      <c r="A31" s="11"/>
      <c r="B31" s="12"/>
      <c r="C31" s="13"/>
      <c r="D31" s="14"/>
      <c r="E31" s="15"/>
      <c r="F31" s="16">
        <v>100</v>
      </c>
      <c r="G31" s="16" t="s">
        <v>31</v>
      </c>
      <c r="H31" s="16" t="s">
        <v>31</v>
      </c>
      <c r="I31" s="21">
        <f>SUM(I20:I30)</f>
        <v>100</v>
      </c>
      <c r="J31" s="18">
        <f>SUM(J20:J30)</f>
        <v>199.35</v>
      </c>
      <c r="K31" s="7"/>
      <c r="L31" s="7"/>
    </row>
    <row r="32" spans="1:12" ht="16.5" x14ac:dyDescent="0.25">
      <c r="A32" s="11"/>
      <c r="B32" s="12" t="s">
        <v>38</v>
      </c>
      <c r="C32" s="13"/>
      <c r="D32" s="14"/>
      <c r="E32" s="15"/>
      <c r="F32" s="16"/>
      <c r="G32" s="16" t="s">
        <v>31</v>
      </c>
      <c r="H32" s="16"/>
      <c r="I32" s="16" t="s">
        <v>31</v>
      </c>
      <c r="J32" s="16">
        <v>199.34799999999998</v>
      </c>
      <c r="K32" s="7"/>
      <c r="L32" s="7"/>
    </row>
    <row r="33" spans="1:12" ht="16.5" x14ac:dyDescent="0.25">
      <c r="A33" s="11"/>
      <c r="B33" s="12" t="s">
        <v>39</v>
      </c>
      <c r="C33" s="13"/>
      <c r="D33" s="14"/>
      <c r="E33" s="15"/>
      <c r="F33" s="16"/>
      <c r="G33" s="16" t="s">
        <v>31</v>
      </c>
      <c r="H33" s="16"/>
      <c r="I33" s="16" t="s">
        <v>31</v>
      </c>
      <c r="J33" s="18">
        <v>199.35</v>
      </c>
      <c r="K33" s="7"/>
      <c r="L33" s="7"/>
    </row>
    <row r="34" spans="1:12" x14ac:dyDescent="0.25">
      <c r="J34" s="19">
        <f>J33-J32</f>
        <v>2.0000000000095497E-3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9"/>
  <sheetViews>
    <sheetView zoomScale="53" zoomScaleNormal="53" zoomScaleSheetLayoutView="100" workbookViewId="0">
      <selection activeCell="J28" sqref="J2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6.5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6.5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6.5" x14ac:dyDescent="0.25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6.5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6.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37.5" customHeight="1" x14ac:dyDescent="0.25">
      <c r="A13" s="23" t="s">
        <v>8</v>
      </c>
      <c r="B13" s="23"/>
      <c r="C13" s="24" t="s">
        <v>13</v>
      </c>
      <c r="D13" s="25"/>
      <c r="E13" s="25"/>
      <c r="F13" s="25"/>
      <c r="G13" s="26"/>
      <c r="H13" s="24" t="s">
        <v>14</v>
      </c>
      <c r="I13" s="25"/>
      <c r="J13" s="26"/>
    </row>
    <row r="14" spans="1:10" ht="16.5" x14ac:dyDescent="0.25">
      <c r="A14" s="23" t="s">
        <v>25</v>
      </c>
      <c r="B14" s="23"/>
      <c r="C14" s="23" t="s">
        <v>26</v>
      </c>
      <c r="D14" s="23"/>
      <c r="E14" s="23"/>
      <c r="F14" s="23"/>
      <c r="G14" s="23"/>
      <c r="H14" s="23" t="s">
        <v>92</v>
      </c>
      <c r="I14" s="23"/>
      <c r="J14" s="23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24" t="s">
        <v>18</v>
      </c>
      <c r="H16" s="25"/>
      <c r="I16" s="25"/>
      <c r="J16" s="26"/>
    </row>
    <row r="17" spans="1:12" ht="27.75" customHeight="1" x14ac:dyDescent="0.25">
      <c r="A17" s="27"/>
      <c r="B17" s="27"/>
      <c r="C17" s="27"/>
      <c r="D17" s="31"/>
      <c r="E17" s="32"/>
      <c r="F17" s="33"/>
      <c r="G17" s="23" t="s">
        <v>10</v>
      </c>
      <c r="H17" s="23"/>
      <c r="I17" s="23" t="s">
        <v>11</v>
      </c>
      <c r="J17" s="23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93</v>
      </c>
      <c r="C20" s="13" t="s">
        <v>94</v>
      </c>
      <c r="D20" s="14" t="s">
        <v>95</v>
      </c>
      <c r="E20" s="15">
        <v>43343</v>
      </c>
      <c r="F20" s="16">
        <v>7.41</v>
      </c>
      <c r="G20" s="16" t="s">
        <v>31</v>
      </c>
      <c r="H20" s="16" t="s">
        <v>31</v>
      </c>
      <c r="I20" s="16">
        <v>7.41</v>
      </c>
      <c r="J20" s="16">
        <v>37.039000000000001</v>
      </c>
      <c r="K20" s="7"/>
      <c r="L20" s="7"/>
    </row>
    <row r="21" spans="1:12" ht="16.5" x14ac:dyDescent="0.25">
      <c r="A21" s="11">
        <v>2</v>
      </c>
      <c r="B21" s="12" t="s">
        <v>96</v>
      </c>
      <c r="C21" s="13" t="s">
        <v>97</v>
      </c>
      <c r="D21" s="14" t="s">
        <v>98</v>
      </c>
      <c r="E21" s="15">
        <v>43342</v>
      </c>
      <c r="F21" s="16">
        <v>22.719000000000001</v>
      </c>
      <c r="G21" s="16" t="s">
        <v>31</v>
      </c>
      <c r="H21" s="16" t="s">
        <v>31</v>
      </c>
      <c r="I21" s="16">
        <v>22.719000000000001</v>
      </c>
      <c r="J21" s="16">
        <v>113.56100000000001</v>
      </c>
      <c r="K21" s="7"/>
      <c r="L21" s="7"/>
    </row>
    <row r="22" spans="1:12" ht="16.5" x14ac:dyDescent="0.25">
      <c r="A22" s="11">
        <v>3</v>
      </c>
      <c r="B22" s="12" t="s">
        <v>99</v>
      </c>
      <c r="C22" s="13" t="s">
        <v>100</v>
      </c>
      <c r="D22" s="14" t="s">
        <v>101</v>
      </c>
      <c r="E22" s="15">
        <v>43347</v>
      </c>
      <c r="F22" s="16">
        <v>11.048999999999999</v>
      </c>
      <c r="G22" s="16" t="s">
        <v>31</v>
      </c>
      <c r="H22" s="16" t="s">
        <v>31</v>
      </c>
      <c r="I22" s="16">
        <v>11.048999999999999</v>
      </c>
      <c r="J22" s="16">
        <v>55.228000000000002</v>
      </c>
      <c r="K22" s="7"/>
      <c r="L22" s="7"/>
    </row>
    <row r="23" spans="1:12" ht="16.5" x14ac:dyDescent="0.25">
      <c r="A23" s="11">
        <v>4</v>
      </c>
      <c r="B23" s="12" t="s">
        <v>102</v>
      </c>
      <c r="C23" s="13" t="s">
        <v>103</v>
      </c>
      <c r="D23" s="14" t="s">
        <v>104</v>
      </c>
      <c r="E23" s="15">
        <v>43348</v>
      </c>
      <c r="F23" s="16">
        <v>1.004</v>
      </c>
      <c r="G23" s="16" t="s">
        <v>31</v>
      </c>
      <c r="H23" s="16" t="s">
        <v>31</v>
      </c>
      <c r="I23" s="16">
        <v>1.004</v>
      </c>
      <c r="J23" s="16">
        <v>5.0179999999999998</v>
      </c>
      <c r="K23" s="7"/>
      <c r="L23" s="7"/>
    </row>
    <row r="24" spans="1:12" ht="16.5" x14ac:dyDescent="0.25">
      <c r="A24" s="11">
        <v>5</v>
      </c>
      <c r="B24" s="12" t="s">
        <v>82</v>
      </c>
      <c r="C24" s="13" t="s">
        <v>83</v>
      </c>
      <c r="D24" s="14" t="s">
        <v>105</v>
      </c>
      <c r="E24" s="15">
        <v>43342</v>
      </c>
      <c r="F24" s="16">
        <v>51.889000000000003</v>
      </c>
      <c r="G24" s="16" t="s">
        <v>31</v>
      </c>
      <c r="H24" s="16" t="s">
        <v>31</v>
      </c>
      <c r="I24" s="16">
        <v>51.889000000000003</v>
      </c>
      <c r="J24" s="20">
        <f>259.367+0.001</f>
        <v>259.36799999999999</v>
      </c>
      <c r="K24" s="7"/>
      <c r="L24" s="7"/>
    </row>
    <row r="25" spans="1:12" ht="16.5" x14ac:dyDescent="0.25">
      <c r="A25" s="11">
        <v>6</v>
      </c>
      <c r="B25" s="12" t="s">
        <v>59</v>
      </c>
      <c r="C25" s="13" t="s">
        <v>60</v>
      </c>
      <c r="D25" s="14" t="s">
        <v>106</v>
      </c>
      <c r="E25" s="15">
        <v>43341</v>
      </c>
      <c r="F25" s="16">
        <v>5.9290000000000003</v>
      </c>
      <c r="G25" s="16" t="s">
        <v>31</v>
      </c>
      <c r="H25" s="16" t="s">
        <v>31</v>
      </c>
      <c r="I25" s="16">
        <v>5.9290000000000003</v>
      </c>
      <c r="J25" s="16">
        <v>29.635999999999999</v>
      </c>
      <c r="K25" s="7"/>
      <c r="L25" s="7"/>
    </row>
    <row r="26" spans="1:12" ht="16.5" x14ac:dyDescent="0.25">
      <c r="A26" s="11"/>
      <c r="B26" s="12"/>
      <c r="C26" s="13"/>
      <c r="D26" s="14"/>
      <c r="E26" s="15"/>
      <c r="F26" s="16">
        <v>100</v>
      </c>
      <c r="G26" s="16" t="s">
        <v>31</v>
      </c>
      <c r="H26" s="16" t="s">
        <v>31</v>
      </c>
      <c r="I26" s="16">
        <v>100</v>
      </c>
      <c r="J26" s="18">
        <f>SUM(J20:J25)</f>
        <v>499.85000000000008</v>
      </c>
      <c r="K26" s="7"/>
      <c r="L26" s="7"/>
    </row>
    <row r="27" spans="1:12" ht="16.5" x14ac:dyDescent="0.25">
      <c r="A27" s="11"/>
      <c r="B27" s="12" t="s">
        <v>38</v>
      </c>
      <c r="C27" s="13"/>
      <c r="D27" s="14"/>
      <c r="E27" s="15"/>
      <c r="F27" s="16"/>
      <c r="G27" s="16" t="s">
        <v>31</v>
      </c>
      <c r="H27" s="16"/>
      <c r="I27" s="16" t="s">
        <v>31</v>
      </c>
      <c r="J27" s="16">
        <v>499.8490000000001</v>
      </c>
      <c r="K27" s="7"/>
      <c r="L27" s="7"/>
    </row>
    <row r="28" spans="1:12" ht="16.5" x14ac:dyDescent="0.25">
      <c r="A28" s="11"/>
      <c r="B28" s="12" t="s">
        <v>39</v>
      </c>
      <c r="C28" s="13"/>
      <c r="D28" s="14"/>
      <c r="E28" s="15"/>
      <c r="F28" s="16"/>
      <c r="G28" s="16" t="s">
        <v>31</v>
      </c>
      <c r="H28" s="16"/>
      <c r="I28" s="16" t="s">
        <v>31</v>
      </c>
      <c r="J28" s="18">
        <v>499.85</v>
      </c>
      <c r="K28" s="7"/>
      <c r="L28" s="7"/>
    </row>
    <row r="29" spans="1:12" x14ac:dyDescent="0.25">
      <c r="J29" s="19">
        <f>J28-J27</f>
        <v>9.9999999991950972E-4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7"/>
  <sheetViews>
    <sheetView zoomScale="51" zoomScaleNormal="51" zoomScaleSheetLayoutView="100" workbookViewId="0">
      <selection activeCell="J27" sqref="J2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6.5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6.5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6.5" x14ac:dyDescent="0.25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6.5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6.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37.5" customHeight="1" x14ac:dyDescent="0.25">
      <c r="A13" s="23" t="s">
        <v>8</v>
      </c>
      <c r="B13" s="23"/>
      <c r="C13" s="24" t="s">
        <v>13</v>
      </c>
      <c r="D13" s="25"/>
      <c r="E13" s="25"/>
      <c r="F13" s="25"/>
      <c r="G13" s="26"/>
      <c r="H13" s="24" t="s">
        <v>14</v>
      </c>
      <c r="I13" s="25"/>
      <c r="J13" s="26"/>
    </row>
    <row r="14" spans="1:10" ht="16.5" x14ac:dyDescent="0.25">
      <c r="A14" s="23" t="s">
        <v>25</v>
      </c>
      <c r="B14" s="23"/>
      <c r="C14" s="23" t="s">
        <v>26</v>
      </c>
      <c r="D14" s="23"/>
      <c r="E14" s="23"/>
      <c r="F14" s="23"/>
      <c r="G14" s="23"/>
      <c r="H14" s="23" t="s">
        <v>107</v>
      </c>
      <c r="I14" s="23"/>
      <c r="J14" s="23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24" t="s">
        <v>18</v>
      </c>
      <c r="H16" s="25"/>
      <c r="I16" s="25"/>
      <c r="J16" s="26"/>
    </row>
    <row r="17" spans="1:12" ht="27.75" customHeight="1" x14ac:dyDescent="0.25">
      <c r="A17" s="27"/>
      <c r="B17" s="27"/>
      <c r="C17" s="27"/>
      <c r="D17" s="31"/>
      <c r="E17" s="32"/>
      <c r="F17" s="33"/>
      <c r="G17" s="23" t="s">
        <v>10</v>
      </c>
      <c r="H17" s="23"/>
      <c r="I17" s="23" t="s">
        <v>11</v>
      </c>
      <c r="J17" s="23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33" x14ac:dyDescent="0.25">
      <c r="A20" s="11">
        <v>1</v>
      </c>
      <c r="B20" s="12" t="s">
        <v>41</v>
      </c>
      <c r="C20" s="13" t="s">
        <v>42</v>
      </c>
      <c r="D20" s="14" t="s">
        <v>108</v>
      </c>
      <c r="E20" s="15">
        <v>43342</v>
      </c>
      <c r="F20" s="16">
        <v>41.252000000000002</v>
      </c>
      <c r="G20" s="16" t="s">
        <v>31</v>
      </c>
      <c r="H20" s="16" t="s">
        <v>31</v>
      </c>
      <c r="I20" s="16">
        <v>41.252000000000002</v>
      </c>
      <c r="J20" s="20">
        <f>219.956-0.001</f>
        <v>219.95499999999998</v>
      </c>
      <c r="K20" s="7"/>
      <c r="L20" s="7"/>
    </row>
    <row r="21" spans="1:12" ht="16.5" x14ac:dyDescent="0.25">
      <c r="A21" s="11">
        <v>2</v>
      </c>
      <c r="B21" s="12" t="s">
        <v>47</v>
      </c>
      <c r="C21" s="13" t="s">
        <v>48</v>
      </c>
      <c r="D21" s="14" t="s">
        <v>109</v>
      </c>
      <c r="E21" s="15">
        <v>43347</v>
      </c>
      <c r="F21" s="16">
        <v>29.568000000000001</v>
      </c>
      <c r="G21" s="16" t="s">
        <v>31</v>
      </c>
      <c r="H21" s="16" t="s">
        <v>31</v>
      </c>
      <c r="I21" s="16">
        <v>29.568000000000001</v>
      </c>
      <c r="J21" s="16">
        <v>157.65700000000001</v>
      </c>
      <c r="K21" s="7"/>
      <c r="L21" s="7"/>
    </row>
    <row r="22" spans="1:12" ht="16.5" x14ac:dyDescent="0.25">
      <c r="A22" s="11">
        <v>3</v>
      </c>
      <c r="B22" s="12" t="s">
        <v>53</v>
      </c>
      <c r="C22" s="13" t="s">
        <v>54</v>
      </c>
      <c r="D22" s="14" t="s">
        <v>110</v>
      </c>
      <c r="E22" s="15">
        <v>43342</v>
      </c>
      <c r="F22" s="16">
        <v>1.9239999999999999</v>
      </c>
      <c r="G22" s="16" t="s">
        <v>31</v>
      </c>
      <c r="H22" s="16" t="s">
        <v>31</v>
      </c>
      <c r="I22" s="16">
        <v>1.9239999999999999</v>
      </c>
      <c r="J22" s="16">
        <v>10.259</v>
      </c>
      <c r="K22" s="7"/>
      <c r="L22" s="7"/>
    </row>
    <row r="23" spans="1:12" ht="16.5" x14ac:dyDescent="0.25">
      <c r="A23" s="11">
        <v>4</v>
      </c>
      <c r="B23" s="12" t="s">
        <v>56</v>
      </c>
      <c r="C23" s="13" t="s">
        <v>57</v>
      </c>
      <c r="D23" s="14" t="s">
        <v>111</v>
      </c>
      <c r="E23" s="15">
        <v>43343</v>
      </c>
      <c r="F23" s="16">
        <v>27.256</v>
      </c>
      <c r="G23" s="16" t="s">
        <v>31</v>
      </c>
      <c r="H23" s="16" t="s">
        <v>31</v>
      </c>
      <c r="I23" s="16">
        <v>27.256</v>
      </c>
      <c r="J23" s="16">
        <v>145.32900000000001</v>
      </c>
      <c r="K23" s="7"/>
      <c r="L23" s="7"/>
    </row>
    <row r="24" spans="1:12" ht="16.5" x14ac:dyDescent="0.25">
      <c r="A24" s="11"/>
      <c r="B24" s="12"/>
      <c r="C24" s="13"/>
      <c r="D24" s="14"/>
      <c r="E24" s="15"/>
      <c r="F24" s="16">
        <v>100.00000000000001</v>
      </c>
      <c r="G24" s="16" t="s">
        <v>31</v>
      </c>
      <c r="H24" s="16" t="s">
        <v>31</v>
      </c>
      <c r="I24" s="16">
        <v>100.00000000000001</v>
      </c>
      <c r="J24" s="18">
        <f>SUM(J20:J23)</f>
        <v>533.20000000000005</v>
      </c>
      <c r="K24" s="7"/>
      <c r="L24" s="7"/>
    </row>
    <row r="25" spans="1:12" ht="16.5" x14ac:dyDescent="0.25">
      <c r="A25" s="11"/>
      <c r="B25" s="12" t="s">
        <v>38</v>
      </c>
      <c r="C25" s="13"/>
      <c r="D25" s="14"/>
      <c r="E25" s="15"/>
      <c r="F25" s="16"/>
      <c r="G25" s="16" t="s">
        <v>31</v>
      </c>
      <c r="H25" s="16"/>
      <c r="I25" s="16" t="s">
        <v>31</v>
      </c>
      <c r="J25" s="16">
        <v>533.20100000000002</v>
      </c>
      <c r="K25" s="7"/>
      <c r="L25" s="7"/>
    </row>
    <row r="26" spans="1:12" ht="16.5" x14ac:dyDescent="0.25">
      <c r="A26" s="11"/>
      <c r="B26" s="12" t="s">
        <v>39</v>
      </c>
      <c r="C26" s="13"/>
      <c r="D26" s="14"/>
      <c r="E26" s="15"/>
      <c r="F26" s="16"/>
      <c r="G26" s="16" t="s">
        <v>31</v>
      </c>
      <c r="H26" s="16"/>
      <c r="I26" s="16" t="s">
        <v>31</v>
      </c>
      <c r="J26" s="18">
        <v>533.20000000000005</v>
      </c>
      <c r="K26" s="7"/>
      <c r="L26" s="7"/>
    </row>
    <row r="27" spans="1:12" x14ac:dyDescent="0.25">
      <c r="J27" s="19">
        <f>J26-J25</f>
        <v>-9.9999999997635314E-4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6"/>
  <sheetViews>
    <sheetView topLeftCell="A11" zoomScale="70" zoomScaleNormal="70" zoomScaleSheetLayoutView="100" workbookViewId="0">
      <selection activeCell="F28" sqref="F28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6.5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6.5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6.5" x14ac:dyDescent="0.25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6.5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6.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37.5" customHeight="1" x14ac:dyDescent="0.25">
      <c r="A13" s="23" t="s">
        <v>8</v>
      </c>
      <c r="B13" s="23"/>
      <c r="C13" s="24" t="s">
        <v>13</v>
      </c>
      <c r="D13" s="25"/>
      <c r="E13" s="25"/>
      <c r="F13" s="25"/>
      <c r="G13" s="26"/>
      <c r="H13" s="24" t="s">
        <v>14</v>
      </c>
      <c r="I13" s="25"/>
      <c r="J13" s="26"/>
    </row>
    <row r="14" spans="1:10" ht="16.5" x14ac:dyDescent="0.25">
      <c r="A14" s="23" t="s">
        <v>25</v>
      </c>
      <c r="B14" s="23"/>
      <c r="C14" s="23" t="s">
        <v>26</v>
      </c>
      <c r="D14" s="23"/>
      <c r="E14" s="23"/>
      <c r="F14" s="23"/>
      <c r="G14" s="23"/>
      <c r="H14" s="23" t="s">
        <v>112</v>
      </c>
      <c r="I14" s="23"/>
      <c r="J14" s="23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24" t="s">
        <v>18</v>
      </c>
      <c r="H16" s="25"/>
      <c r="I16" s="25"/>
      <c r="J16" s="26"/>
    </row>
    <row r="17" spans="1:12" ht="27.75" customHeight="1" x14ac:dyDescent="0.25">
      <c r="A17" s="27"/>
      <c r="B17" s="27"/>
      <c r="C17" s="27"/>
      <c r="D17" s="31"/>
      <c r="E17" s="32"/>
      <c r="F17" s="33"/>
      <c r="G17" s="23" t="s">
        <v>10</v>
      </c>
      <c r="H17" s="23"/>
      <c r="I17" s="23" t="s">
        <v>11</v>
      </c>
      <c r="J17" s="23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82</v>
      </c>
      <c r="C20" s="13" t="s">
        <v>83</v>
      </c>
      <c r="D20" s="14" t="s">
        <v>113</v>
      </c>
      <c r="E20" s="15">
        <v>43342</v>
      </c>
      <c r="F20" s="16">
        <v>12.239000000000001</v>
      </c>
      <c r="G20" s="16" t="s">
        <v>31</v>
      </c>
      <c r="H20" s="16" t="s">
        <v>31</v>
      </c>
      <c r="I20" s="16">
        <v>12.239000000000001</v>
      </c>
      <c r="J20" s="20">
        <f>693.656-0.001</f>
        <v>693.65499999999997</v>
      </c>
      <c r="K20" s="7"/>
      <c r="L20" s="7"/>
    </row>
    <row r="21" spans="1:12" ht="16.5" x14ac:dyDescent="0.25">
      <c r="A21" s="11">
        <v>2</v>
      </c>
      <c r="B21" s="12" t="s">
        <v>114</v>
      </c>
      <c r="C21" s="13" t="s">
        <v>115</v>
      </c>
      <c r="D21" s="14" t="s">
        <v>116</v>
      </c>
      <c r="E21" s="15">
        <v>43343</v>
      </c>
      <c r="F21" s="16">
        <v>10.313000000000001</v>
      </c>
      <c r="G21" s="16" t="s">
        <v>31</v>
      </c>
      <c r="H21" s="16" t="s">
        <v>31</v>
      </c>
      <c r="I21" s="16">
        <v>10.313000000000001</v>
      </c>
      <c r="J21" s="16">
        <v>584.49800000000005</v>
      </c>
      <c r="K21" s="7"/>
      <c r="L21" s="7"/>
    </row>
    <row r="22" spans="1:12" ht="16.5" x14ac:dyDescent="0.25">
      <c r="A22" s="11">
        <v>3</v>
      </c>
      <c r="B22" s="12" t="s">
        <v>117</v>
      </c>
      <c r="C22" s="13" t="s">
        <v>118</v>
      </c>
      <c r="D22" s="14" t="s">
        <v>119</v>
      </c>
      <c r="E22" s="15">
        <v>43348</v>
      </c>
      <c r="F22" s="16">
        <v>41.237000000000002</v>
      </c>
      <c r="G22" s="16" t="s">
        <v>31</v>
      </c>
      <c r="H22" s="16" t="s">
        <v>31</v>
      </c>
      <c r="I22" s="16">
        <v>41.237000000000002</v>
      </c>
      <c r="J22" s="20">
        <f>2337.142-0.001</f>
        <v>2337.1409999999996</v>
      </c>
      <c r="K22" s="7"/>
      <c r="L22" s="7"/>
    </row>
    <row r="23" spans="1:12" ht="16.5" x14ac:dyDescent="0.25">
      <c r="A23" s="11">
        <v>4</v>
      </c>
      <c r="B23" s="12" t="s">
        <v>120</v>
      </c>
      <c r="C23" s="13" t="s">
        <v>121</v>
      </c>
      <c r="D23" s="14" t="s">
        <v>122</v>
      </c>
      <c r="E23" s="15">
        <v>43342</v>
      </c>
      <c r="F23" s="16">
        <v>2.0369999999999999</v>
      </c>
      <c r="G23" s="16" t="s">
        <v>31</v>
      </c>
      <c r="H23" s="16" t="s">
        <v>31</v>
      </c>
      <c r="I23" s="16">
        <v>2.0369999999999999</v>
      </c>
      <c r="J23" s="16">
        <v>115.449</v>
      </c>
      <c r="K23" s="7"/>
      <c r="L23" s="7"/>
    </row>
    <row r="24" spans="1:12" ht="16.5" x14ac:dyDescent="0.25">
      <c r="A24" s="11">
        <v>5</v>
      </c>
      <c r="B24" s="12" t="s">
        <v>123</v>
      </c>
      <c r="C24" s="13" t="s">
        <v>124</v>
      </c>
      <c r="D24" s="14" t="s">
        <v>125</v>
      </c>
      <c r="E24" s="15">
        <v>43347</v>
      </c>
      <c r="F24" s="16">
        <v>1.286</v>
      </c>
      <c r="G24" s="16" t="s">
        <v>31</v>
      </c>
      <c r="H24" s="16" t="s">
        <v>31</v>
      </c>
      <c r="I24" s="16">
        <v>1.286</v>
      </c>
      <c r="J24" s="16">
        <v>72.885000000000005</v>
      </c>
      <c r="K24" s="7"/>
      <c r="L24" s="7"/>
    </row>
    <row r="25" spans="1:12" ht="16.5" x14ac:dyDescent="0.25">
      <c r="A25" s="11">
        <v>6</v>
      </c>
      <c r="B25" s="12" t="s">
        <v>126</v>
      </c>
      <c r="C25" s="13" t="s">
        <v>127</v>
      </c>
      <c r="D25" s="14" t="s">
        <v>128</v>
      </c>
      <c r="E25" s="15">
        <v>43348</v>
      </c>
      <c r="F25" s="16">
        <v>2.2069999999999999</v>
      </c>
      <c r="G25" s="20" t="s">
        <v>31</v>
      </c>
      <c r="H25" s="20" t="s">
        <v>31</v>
      </c>
      <c r="I25" s="20">
        <v>2.2069999999999999</v>
      </c>
      <c r="J25" s="20">
        <v>125.084</v>
      </c>
      <c r="K25" s="7"/>
      <c r="L25" s="7"/>
    </row>
    <row r="26" spans="1:12" ht="16.5" x14ac:dyDescent="0.25">
      <c r="A26" s="11">
        <v>7</v>
      </c>
      <c r="B26" s="12" t="s">
        <v>129</v>
      </c>
      <c r="C26" s="13" t="s">
        <v>130</v>
      </c>
      <c r="D26" s="14" t="s">
        <v>131</v>
      </c>
      <c r="E26" s="15">
        <v>43341</v>
      </c>
      <c r="F26" s="16">
        <v>10.313000000000001</v>
      </c>
      <c r="G26" s="16" t="s">
        <v>31</v>
      </c>
      <c r="H26" s="16" t="s">
        <v>31</v>
      </c>
      <c r="I26" s="16">
        <v>10.313000000000001</v>
      </c>
      <c r="J26" s="16">
        <v>584.49800000000005</v>
      </c>
      <c r="K26" s="7"/>
      <c r="L26" s="7"/>
    </row>
    <row r="27" spans="1:12" ht="16.5" x14ac:dyDescent="0.25">
      <c r="A27" s="11">
        <v>8</v>
      </c>
      <c r="B27" s="12" t="s">
        <v>132</v>
      </c>
      <c r="C27" s="13" t="s">
        <v>133</v>
      </c>
      <c r="D27" s="14" t="s">
        <v>134</v>
      </c>
      <c r="E27" s="15">
        <v>43348</v>
      </c>
      <c r="F27" s="16">
        <v>1.6890000000000001</v>
      </c>
      <c r="G27" s="20" t="s">
        <v>31</v>
      </c>
      <c r="H27" s="20" t="s">
        <v>31</v>
      </c>
      <c r="I27" s="20">
        <v>1.6890000000000001</v>
      </c>
      <c r="J27" s="20">
        <v>95.725999999999999</v>
      </c>
      <c r="K27" s="7"/>
      <c r="L27" s="7"/>
    </row>
    <row r="28" spans="1:12" ht="16.5" x14ac:dyDescent="0.25">
      <c r="A28" s="11">
        <v>9</v>
      </c>
      <c r="B28" s="12" t="s">
        <v>96</v>
      </c>
      <c r="C28" s="13" t="s">
        <v>97</v>
      </c>
      <c r="D28" s="14" t="s">
        <v>135</v>
      </c>
      <c r="E28" s="15">
        <v>43342</v>
      </c>
      <c r="F28" s="16">
        <v>5.0780000000000003</v>
      </c>
      <c r="G28" s="16" t="s">
        <v>31</v>
      </c>
      <c r="H28" s="16" t="s">
        <v>31</v>
      </c>
      <c r="I28" s="16">
        <v>5.0780000000000003</v>
      </c>
      <c r="J28" s="16">
        <v>287.8</v>
      </c>
      <c r="K28" s="7"/>
      <c r="L28" s="7"/>
    </row>
    <row r="29" spans="1:12" ht="16.5" x14ac:dyDescent="0.25">
      <c r="A29" s="11">
        <v>10</v>
      </c>
      <c r="B29" s="12" t="s">
        <v>102</v>
      </c>
      <c r="C29" s="13" t="s">
        <v>103</v>
      </c>
      <c r="D29" s="14" t="s">
        <v>136</v>
      </c>
      <c r="E29" s="15">
        <v>43343</v>
      </c>
      <c r="F29" s="16">
        <v>5.9370000000000003</v>
      </c>
      <c r="G29" s="16" t="s">
        <v>31</v>
      </c>
      <c r="H29" s="16" t="s">
        <v>31</v>
      </c>
      <c r="I29" s="16">
        <v>5.9370000000000003</v>
      </c>
      <c r="J29" s="16">
        <v>336.48500000000001</v>
      </c>
      <c r="K29" s="7"/>
      <c r="L29" s="7"/>
    </row>
    <row r="30" spans="1:12" ht="16.5" x14ac:dyDescent="0.25">
      <c r="A30" s="11">
        <v>11</v>
      </c>
      <c r="B30" s="12" t="s">
        <v>93</v>
      </c>
      <c r="C30" s="13" t="s">
        <v>94</v>
      </c>
      <c r="D30" s="14" t="s">
        <v>137</v>
      </c>
      <c r="E30" s="15">
        <v>43343</v>
      </c>
      <c r="F30" s="16">
        <v>3.786</v>
      </c>
      <c r="G30" s="16" t="s">
        <v>31</v>
      </c>
      <c r="H30" s="16" t="s">
        <v>31</v>
      </c>
      <c r="I30" s="16">
        <v>3.786</v>
      </c>
      <c r="J30" s="16">
        <v>214.57499999999999</v>
      </c>
      <c r="K30" s="7"/>
      <c r="L30" s="7"/>
    </row>
    <row r="31" spans="1:12" ht="16.5" x14ac:dyDescent="0.25">
      <c r="A31" s="11">
        <v>12</v>
      </c>
      <c r="B31" s="12" t="s">
        <v>138</v>
      </c>
      <c r="C31" s="13" t="s">
        <v>139</v>
      </c>
      <c r="D31" s="14" t="s">
        <v>140</v>
      </c>
      <c r="E31" s="15">
        <v>43343</v>
      </c>
      <c r="F31" s="16">
        <v>2.8239999999999998</v>
      </c>
      <c r="G31" s="16" t="s">
        <v>31</v>
      </c>
      <c r="H31" s="16" t="s">
        <v>31</v>
      </c>
      <c r="I31" s="16">
        <v>2.8239999999999998</v>
      </c>
      <c r="J31" s="16">
        <v>160.053</v>
      </c>
      <c r="K31" s="7"/>
      <c r="L31" s="7"/>
    </row>
    <row r="32" spans="1:12" ht="16.5" x14ac:dyDescent="0.25">
      <c r="A32" s="11">
        <v>13</v>
      </c>
      <c r="B32" s="12" t="s">
        <v>89</v>
      </c>
      <c r="C32" s="13" t="s">
        <v>90</v>
      </c>
      <c r="D32" s="14" t="s">
        <v>141</v>
      </c>
      <c r="E32" s="15">
        <v>43343</v>
      </c>
      <c r="F32" s="16">
        <v>1.054</v>
      </c>
      <c r="G32" s="20" t="s">
        <v>31</v>
      </c>
      <c r="H32" s="20" t="s">
        <v>31</v>
      </c>
      <c r="I32" s="20">
        <v>1.054</v>
      </c>
      <c r="J32" s="16">
        <v>59.735999999999997</v>
      </c>
      <c r="K32" s="7"/>
      <c r="L32" s="7"/>
    </row>
    <row r="33" spans="1:12" ht="16.5" x14ac:dyDescent="0.25">
      <c r="A33" s="11"/>
      <c r="B33" s="12"/>
      <c r="C33" s="13"/>
      <c r="D33" s="14"/>
      <c r="E33" s="15"/>
      <c r="F33" s="16">
        <v>100</v>
      </c>
      <c r="G33" s="16" t="s">
        <v>31</v>
      </c>
      <c r="H33" s="16" t="s">
        <v>31</v>
      </c>
      <c r="I33" s="16">
        <v>95.050000000000011</v>
      </c>
      <c r="J33" s="18">
        <f>SUM(J20:J32)</f>
        <v>5667.5849999999991</v>
      </c>
      <c r="K33" s="7"/>
      <c r="L33" s="7"/>
    </row>
    <row r="34" spans="1:12" ht="16.5" x14ac:dyDescent="0.25">
      <c r="A34" s="11"/>
      <c r="B34" s="12" t="s">
        <v>38</v>
      </c>
      <c r="C34" s="13"/>
      <c r="D34" s="14"/>
      <c r="E34" s="15"/>
      <c r="F34" s="16"/>
      <c r="G34" s="16" t="s">
        <v>31</v>
      </c>
      <c r="H34" s="16"/>
      <c r="I34" s="16" t="s">
        <v>31</v>
      </c>
      <c r="J34" s="16">
        <v>5667.5869999999995</v>
      </c>
      <c r="K34" s="7"/>
      <c r="L34" s="7"/>
    </row>
    <row r="35" spans="1:12" ht="16.5" x14ac:dyDescent="0.25">
      <c r="A35" s="11"/>
      <c r="B35" s="12" t="s">
        <v>39</v>
      </c>
      <c r="C35" s="13"/>
      <c r="D35" s="14"/>
      <c r="E35" s="15"/>
      <c r="F35" s="16"/>
      <c r="G35" s="16" t="s">
        <v>31</v>
      </c>
      <c r="H35" s="16"/>
      <c r="I35" s="16" t="s">
        <v>31</v>
      </c>
      <c r="J35" s="18">
        <v>5667.585</v>
      </c>
      <c r="K35" s="7"/>
      <c r="L35" s="7"/>
    </row>
    <row r="36" spans="1:12" x14ac:dyDescent="0.25">
      <c r="J36" s="19">
        <f>J35-J34</f>
        <v>-1.9999999994979589E-3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8"/>
  <sheetViews>
    <sheetView tabSelected="1" topLeftCell="A19" zoomScale="70" zoomScaleNormal="70" zoomScaleSheetLayoutView="100" workbookViewId="0">
      <selection activeCell="G36" sqref="G36:J37"/>
    </sheetView>
  </sheetViews>
  <sheetFormatPr defaultRowHeight="15.75" x14ac:dyDescent="0.25"/>
  <cols>
    <col min="1" max="1" width="6.28515625" style="5" customWidth="1"/>
    <col min="2" max="2" width="39.42578125" style="2" customWidth="1"/>
    <col min="3" max="3" width="17.140625" style="3" customWidth="1"/>
    <col min="4" max="4" width="14.7109375" style="3" customWidth="1"/>
    <col min="5" max="5" width="13.7109375" style="4" customWidth="1"/>
    <col min="6" max="6" width="11.7109375" style="3" customWidth="1"/>
    <col min="7" max="9" width="14.7109375" style="3" customWidth="1"/>
    <col min="10" max="10" width="16.85546875" style="3" customWidth="1"/>
    <col min="11" max="12" width="14.7109375" style="1" customWidth="1"/>
    <col min="13" max="16384" width="9.140625" style="1"/>
  </cols>
  <sheetData>
    <row r="1" spans="1:10" ht="23.1" customHeight="1" x14ac:dyDescent="0.25">
      <c r="G1" s="6"/>
      <c r="H1" s="9" t="s">
        <v>0</v>
      </c>
      <c r="I1" s="8"/>
      <c r="J1" s="8"/>
    </row>
    <row r="2" spans="1:10" ht="23.1" customHeight="1" x14ac:dyDescent="0.25">
      <c r="G2" s="6"/>
      <c r="H2" s="9" t="s">
        <v>1</v>
      </c>
      <c r="I2" s="8"/>
      <c r="J2" s="8"/>
    </row>
    <row r="3" spans="1:10" ht="23.1" customHeight="1" x14ac:dyDescent="0.25">
      <c r="G3" s="6"/>
      <c r="H3" s="9" t="s">
        <v>24</v>
      </c>
      <c r="I3" s="8"/>
      <c r="J3" s="8"/>
    </row>
    <row r="5" spans="1:10" ht="16.5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6.5" x14ac:dyDescent="0.2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6.5" x14ac:dyDescent="0.25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6.5" x14ac:dyDescent="0.25">
      <c r="A9" s="22" t="s">
        <v>21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6.5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6.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</row>
    <row r="13" spans="1:10" ht="37.5" customHeight="1" x14ac:dyDescent="0.25">
      <c r="A13" s="23" t="s">
        <v>8</v>
      </c>
      <c r="B13" s="23"/>
      <c r="C13" s="24" t="s">
        <v>13</v>
      </c>
      <c r="D13" s="25"/>
      <c r="E13" s="25"/>
      <c r="F13" s="25"/>
      <c r="G13" s="26"/>
      <c r="H13" s="24" t="s">
        <v>14</v>
      </c>
      <c r="I13" s="25"/>
      <c r="J13" s="26"/>
    </row>
    <row r="14" spans="1:10" ht="16.5" x14ac:dyDescent="0.25">
      <c r="A14" s="23" t="s">
        <v>25</v>
      </c>
      <c r="B14" s="23"/>
      <c r="C14" s="23" t="s">
        <v>26</v>
      </c>
      <c r="D14" s="23"/>
      <c r="E14" s="23"/>
      <c r="F14" s="23"/>
      <c r="G14" s="23"/>
      <c r="H14" s="23" t="s">
        <v>142</v>
      </c>
      <c r="I14" s="23"/>
      <c r="J14" s="23"/>
    </row>
    <row r="16" spans="1:10" ht="71.25" customHeight="1" x14ac:dyDescent="0.25">
      <c r="A16" s="27" t="s">
        <v>4</v>
      </c>
      <c r="B16" s="27" t="s">
        <v>5</v>
      </c>
      <c r="C16" s="27" t="s">
        <v>6</v>
      </c>
      <c r="D16" s="28" t="s">
        <v>15</v>
      </c>
      <c r="E16" s="29"/>
      <c r="F16" s="30"/>
      <c r="G16" s="24" t="s">
        <v>18</v>
      </c>
      <c r="H16" s="25"/>
      <c r="I16" s="25"/>
      <c r="J16" s="26"/>
    </row>
    <row r="17" spans="1:12" ht="27.75" customHeight="1" x14ac:dyDescent="0.25">
      <c r="A17" s="27"/>
      <c r="B17" s="27"/>
      <c r="C17" s="27"/>
      <c r="D17" s="31"/>
      <c r="E17" s="32"/>
      <c r="F17" s="33"/>
      <c r="G17" s="23" t="s">
        <v>10</v>
      </c>
      <c r="H17" s="23"/>
      <c r="I17" s="23" t="s">
        <v>11</v>
      </c>
      <c r="J17" s="23"/>
    </row>
    <row r="18" spans="1:12" ht="74.25" customHeight="1" x14ac:dyDescent="0.25">
      <c r="A18" s="27"/>
      <c r="B18" s="27"/>
      <c r="C18" s="27"/>
      <c r="D18" s="17" t="s">
        <v>16</v>
      </c>
      <c r="E18" s="17" t="s">
        <v>17</v>
      </c>
      <c r="F18" s="17" t="s">
        <v>9</v>
      </c>
      <c r="G18" s="17" t="s">
        <v>12</v>
      </c>
      <c r="H18" s="17" t="s">
        <v>7</v>
      </c>
      <c r="I18" s="17" t="s">
        <v>12</v>
      </c>
      <c r="J18" s="17" t="s">
        <v>7</v>
      </c>
    </row>
    <row r="19" spans="1:12" ht="16.5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7"/>
      <c r="L19" s="7"/>
    </row>
    <row r="20" spans="1:12" ht="16.5" x14ac:dyDescent="0.25">
      <c r="A20" s="11">
        <v>1</v>
      </c>
      <c r="B20" s="12" t="s">
        <v>56</v>
      </c>
      <c r="C20" s="13" t="s">
        <v>57</v>
      </c>
      <c r="D20" s="14" t="s">
        <v>143</v>
      </c>
      <c r="E20" s="15">
        <v>43342</v>
      </c>
      <c r="F20" s="16">
        <v>0.31900000000000001</v>
      </c>
      <c r="G20" s="16" t="s">
        <v>31</v>
      </c>
      <c r="H20" s="16" t="s">
        <v>31</v>
      </c>
      <c r="I20" s="16">
        <v>0.31900000000000001</v>
      </c>
      <c r="J20" s="16">
        <v>66.902000000000001</v>
      </c>
      <c r="K20" s="7"/>
      <c r="L20" s="7"/>
    </row>
    <row r="21" spans="1:12" ht="16.5" x14ac:dyDescent="0.25">
      <c r="A21" s="11">
        <v>2</v>
      </c>
      <c r="B21" s="12" t="s">
        <v>67</v>
      </c>
      <c r="C21" s="13" t="s">
        <v>68</v>
      </c>
      <c r="D21" s="14" t="s">
        <v>144</v>
      </c>
      <c r="E21" s="15">
        <v>43349</v>
      </c>
      <c r="F21" s="16">
        <v>1.5980000000000001</v>
      </c>
      <c r="G21" s="16" t="s">
        <v>31</v>
      </c>
      <c r="H21" s="16" t="s">
        <v>31</v>
      </c>
      <c r="I21" s="16">
        <v>1.5980000000000001</v>
      </c>
      <c r="J21" s="16">
        <v>335.14100000000002</v>
      </c>
      <c r="K21" s="7"/>
      <c r="L21" s="7"/>
    </row>
    <row r="22" spans="1:12" ht="16.5" x14ac:dyDescent="0.25">
      <c r="A22" s="11">
        <v>3</v>
      </c>
      <c r="B22" s="12" t="s">
        <v>145</v>
      </c>
      <c r="C22" s="13" t="s">
        <v>146</v>
      </c>
      <c r="D22" s="14" t="s">
        <v>147</v>
      </c>
      <c r="E22" s="15">
        <v>43343</v>
      </c>
      <c r="F22" s="16">
        <v>1.2649999999999999</v>
      </c>
      <c r="G22" s="16" t="s">
        <v>31</v>
      </c>
      <c r="H22" s="16" t="s">
        <v>31</v>
      </c>
      <c r="I22" s="16">
        <v>1.2649999999999999</v>
      </c>
      <c r="J22" s="16">
        <v>265.30200000000002</v>
      </c>
      <c r="K22" s="7"/>
      <c r="L22" s="7"/>
    </row>
    <row r="23" spans="1:12" ht="16.5" x14ac:dyDescent="0.25">
      <c r="A23" s="11">
        <v>4</v>
      </c>
      <c r="B23" s="12" t="s">
        <v>70</v>
      </c>
      <c r="C23" s="13" t="s">
        <v>71</v>
      </c>
      <c r="D23" s="14" t="s">
        <v>148</v>
      </c>
      <c r="E23" s="15">
        <v>43349</v>
      </c>
      <c r="F23" s="16">
        <v>6.7320000000000002</v>
      </c>
      <c r="G23" s="16" t="s">
        <v>31</v>
      </c>
      <c r="H23" s="16" t="s">
        <v>31</v>
      </c>
      <c r="I23" s="16">
        <v>6.7320000000000002</v>
      </c>
      <c r="J23" s="16">
        <v>1411.8689999999999</v>
      </c>
      <c r="K23" s="7"/>
      <c r="L23" s="7"/>
    </row>
    <row r="24" spans="1:12" ht="16.5" x14ac:dyDescent="0.25">
      <c r="A24" s="11">
        <v>5</v>
      </c>
      <c r="B24" s="12" t="s">
        <v>149</v>
      </c>
      <c r="C24" s="13" t="s">
        <v>150</v>
      </c>
      <c r="D24" s="14" t="s">
        <v>151</v>
      </c>
      <c r="E24" s="15">
        <v>43349</v>
      </c>
      <c r="F24" s="16">
        <v>15.004</v>
      </c>
      <c r="G24" s="16" t="s">
        <v>31</v>
      </c>
      <c r="H24" s="16" t="s">
        <v>31</v>
      </c>
      <c r="I24" s="16">
        <v>15.004</v>
      </c>
      <c r="J24" s="16">
        <v>3146.7139999999999</v>
      </c>
      <c r="K24" s="7"/>
      <c r="L24" s="7"/>
    </row>
    <row r="25" spans="1:12" ht="16.5" x14ac:dyDescent="0.25">
      <c r="A25" s="11">
        <v>6</v>
      </c>
      <c r="B25" s="12" t="s">
        <v>44</v>
      </c>
      <c r="C25" s="13" t="s">
        <v>45</v>
      </c>
      <c r="D25" s="14" t="s">
        <v>152</v>
      </c>
      <c r="E25" s="15">
        <v>43343</v>
      </c>
      <c r="F25" s="16">
        <v>1.08</v>
      </c>
      <c r="G25" s="16" t="s">
        <v>31</v>
      </c>
      <c r="H25" s="16" t="s">
        <v>31</v>
      </c>
      <c r="I25" s="16">
        <v>1.08</v>
      </c>
      <c r="J25" s="16">
        <v>226.50299999999999</v>
      </c>
      <c r="K25" s="7"/>
      <c r="L25" s="7"/>
    </row>
    <row r="26" spans="1:12" ht="16.5" x14ac:dyDescent="0.25">
      <c r="A26" s="11">
        <v>7</v>
      </c>
      <c r="B26" s="12" t="s">
        <v>47</v>
      </c>
      <c r="C26" s="13" t="s">
        <v>48</v>
      </c>
      <c r="D26" s="14" t="s">
        <v>153</v>
      </c>
      <c r="E26" s="15">
        <v>43341</v>
      </c>
      <c r="F26" s="16">
        <v>4.3840000000000003</v>
      </c>
      <c r="G26" s="16" t="s">
        <v>31</v>
      </c>
      <c r="H26" s="16" t="s">
        <v>31</v>
      </c>
      <c r="I26" s="16">
        <v>4.3840000000000003</v>
      </c>
      <c r="J26" s="16">
        <v>919.43399999999997</v>
      </c>
      <c r="K26" s="7"/>
      <c r="L26" s="7"/>
    </row>
    <row r="27" spans="1:12" ht="33" x14ac:dyDescent="0.25">
      <c r="A27" s="11">
        <v>8</v>
      </c>
      <c r="B27" s="12" t="s">
        <v>50</v>
      </c>
      <c r="C27" s="13" t="s">
        <v>51</v>
      </c>
      <c r="D27" s="14" t="s">
        <v>154</v>
      </c>
      <c r="E27" s="15">
        <v>43341</v>
      </c>
      <c r="F27" s="16">
        <v>2.8370000000000002</v>
      </c>
      <c r="G27" s="16" t="s">
        <v>31</v>
      </c>
      <c r="H27" s="16" t="s">
        <v>31</v>
      </c>
      <c r="I27" s="16">
        <v>2.8370000000000002</v>
      </c>
      <c r="J27" s="16">
        <v>594.99</v>
      </c>
      <c r="K27" s="7"/>
      <c r="L27" s="7"/>
    </row>
    <row r="28" spans="1:12" ht="16.5" x14ac:dyDescent="0.25">
      <c r="A28" s="11">
        <v>9</v>
      </c>
      <c r="B28" s="12" t="s">
        <v>93</v>
      </c>
      <c r="C28" s="13" t="s">
        <v>94</v>
      </c>
      <c r="D28" s="14" t="s">
        <v>155</v>
      </c>
      <c r="E28" s="15">
        <v>43343</v>
      </c>
      <c r="F28" s="16">
        <v>1.569</v>
      </c>
      <c r="G28" s="16" t="s">
        <v>31</v>
      </c>
      <c r="H28" s="16" t="s">
        <v>31</v>
      </c>
      <c r="I28" s="16">
        <v>1.569</v>
      </c>
      <c r="J28" s="16">
        <v>329.05900000000003</v>
      </c>
      <c r="K28" s="7"/>
      <c r="L28" s="7"/>
    </row>
    <row r="29" spans="1:12" ht="16.5" x14ac:dyDescent="0.25">
      <c r="A29" s="11">
        <v>10</v>
      </c>
      <c r="B29" s="12" t="s">
        <v>102</v>
      </c>
      <c r="C29" s="13" t="s">
        <v>103</v>
      </c>
      <c r="D29" s="14" t="s">
        <v>156</v>
      </c>
      <c r="E29" s="15">
        <v>43348</v>
      </c>
      <c r="F29" s="16">
        <v>0.81</v>
      </c>
      <c r="G29" s="16" t="s">
        <v>31</v>
      </c>
      <c r="H29" s="16" t="s">
        <v>31</v>
      </c>
      <c r="I29" s="16">
        <v>0.81</v>
      </c>
      <c r="J29" s="16">
        <v>169.87700000000001</v>
      </c>
      <c r="K29" s="7"/>
      <c r="L29" s="7"/>
    </row>
    <row r="30" spans="1:12" ht="16.5" x14ac:dyDescent="0.25">
      <c r="A30" s="11">
        <v>11</v>
      </c>
      <c r="B30" s="12" t="s">
        <v>138</v>
      </c>
      <c r="C30" s="13" t="s">
        <v>139</v>
      </c>
      <c r="D30" s="14" t="s">
        <v>157</v>
      </c>
      <c r="E30" s="15">
        <v>43343</v>
      </c>
      <c r="F30" s="16">
        <v>1.135</v>
      </c>
      <c r="G30" s="16" t="s">
        <v>31</v>
      </c>
      <c r="H30" s="16" t="s">
        <v>31</v>
      </c>
      <c r="I30" s="16">
        <v>1.135</v>
      </c>
      <c r="J30" s="16">
        <v>238.03800000000001</v>
      </c>
      <c r="K30" s="7"/>
      <c r="L30" s="7"/>
    </row>
    <row r="31" spans="1:12" ht="16.5" x14ac:dyDescent="0.25">
      <c r="A31" s="11">
        <v>12</v>
      </c>
      <c r="B31" s="12" t="s">
        <v>158</v>
      </c>
      <c r="C31" s="13" t="s">
        <v>159</v>
      </c>
      <c r="D31" s="14" t="s">
        <v>160</v>
      </c>
      <c r="E31" s="15">
        <v>43343</v>
      </c>
      <c r="F31" s="16">
        <v>5.9269999999999996</v>
      </c>
      <c r="G31" s="16" t="s">
        <v>31</v>
      </c>
      <c r="H31" s="16" t="s">
        <v>31</v>
      </c>
      <c r="I31" s="16">
        <v>5.9269999999999996</v>
      </c>
      <c r="J31" s="16">
        <v>1243.04</v>
      </c>
      <c r="K31" s="7"/>
      <c r="L31" s="7"/>
    </row>
    <row r="32" spans="1:12" ht="16.5" x14ac:dyDescent="0.25">
      <c r="A32" s="11">
        <v>13</v>
      </c>
      <c r="B32" s="12" t="s">
        <v>78</v>
      </c>
      <c r="C32" s="13" t="s">
        <v>79</v>
      </c>
      <c r="D32" s="14" t="s">
        <v>161</v>
      </c>
      <c r="E32" s="15">
        <v>43348</v>
      </c>
      <c r="F32" s="16">
        <v>5.7229999999999999</v>
      </c>
      <c r="G32" s="16" t="s">
        <v>31</v>
      </c>
      <c r="H32" s="16" t="s">
        <v>31</v>
      </c>
      <c r="I32" s="16">
        <v>5.7229999999999999</v>
      </c>
      <c r="J32" s="16">
        <v>1200.2560000000001</v>
      </c>
      <c r="K32" s="7"/>
      <c r="L32" s="7"/>
    </row>
    <row r="33" spans="1:12" ht="16.5" x14ac:dyDescent="0.25">
      <c r="A33" s="11">
        <v>14</v>
      </c>
      <c r="B33" s="12" t="s">
        <v>56</v>
      </c>
      <c r="C33" s="13" t="s">
        <v>57</v>
      </c>
      <c r="D33" s="14" t="s">
        <v>162</v>
      </c>
      <c r="E33" s="15">
        <v>43342</v>
      </c>
      <c r="F33" s="16">
        <v>6.9039999999999999</v>
      </c>
      <c r="G33" s="16" t="s">
        <v>31</v>
      </c>
      <c r="H33" s="16" t="s">
        <v>31</v>
      </c>
      <c r="I33" s="16">
        <v>6.9039999999999999</v>
      </c>
      <c r="J33" s="16">
        <v>1447.941</v>
      </c>
      <c r="K33" s="7"/>
      <c r="L33" s="7"/>
    </row>
    <row r="34" spans="1:12" ht="16.5" x14ac:dyDescent="0.25">
      <c r="A34" s="11">
        <v>15</v>
      </c>
      <c r="B34" s="12" t="s">
        <v>82</v>
      </c>
      <c r="C34" s="13" t="s">
        <v>83</v>
      </c>
      <c r="D34" s="14" t="s">
        <v>163</v>
      </c>
      <c r="E34" s="15">
        <v>43342</v>
      </c>
      <c r="F34" s="16">
        <v>16.593</v>
      </c>
      <c r="G34" s="16" t="s">
        <v>31</v>
      </c>
      <c r="H34" s="16" t="s">
        <v>31</v>
      </c>
      <c r="I34" s="16">
        <v>16.593</v>
      </c>
      <c r="J34" s="20">
        <f>3479.967-0.001</f>
        <v>3479.9659999999999</v>
      </c>
      <c r="K34" s="7"/>
      <c r="L34" s="7"/>
    </row>
    <row r="35" spans="1:12" ht="16.5" x14ac:dyDescent="0.25">
      <c r="A35" s="11">
        <v>16</v>
      </c>
      <c r="B35" s="12" t="s">
        <v>59</v>
      </c>
      <c r="C35" s="13" t="s">
        <v>60</v>
      </c>
      <c r="D35" s="14" t="s">
        <v>164</v>
      </c>
      <c r="E35" s="15">
        <v>43341</v>
      </c>
      <c r="F35" s="16">
        <v>19.311</v>
      </c>
      <c r="G35" s="16" t="s">
        <v>31</v>
      </c>
      <c r="H35" s="16" t="s">
        <v>31</v>
      </c>
      <c r="I35" s="16">
        <v>19.311</v>
      </c>
      <c r="J35" s="20">
        <f>4049.999-0.001</f>
        <v>4049.9979999999996</v>
      </c>
      <c r="K35" s="7"/>
      <c r="L35" s="7"/>
    </row>
    <row r="36" spans="1:12" ht="16.5" x14ac:dyDescent="0.25">
      <c r="A36" s="11">
        <v>17</v>
      </c>
      <c r="B36" s="12" t="s">
        <v>132</v>
      </c>
      <c r="C36" s="13" t="s">
        <v>133</v>
      </c>
      <c r="D36" s="14" t="s">
        <v>165</v>
      </c>
      <c r="E36" s="15">
        <v>43343</v>
      </c>
      <c r="F36" s="16">
        <v>0.33200000000000002</v>
      </c>
      <c r="G36" s="20" t="s">
        <v>31</v>
      </c>
      <c r="H36" s="20" t="s">
        <v>31</v>
      </c>
      <c r="I36" s="20">
        <v>0.33200000000000002</v>
      </c>
      <c r="J36" s="20">
        <v>69.629000000000005</v>
      </c>
      <c r="K36" s="7"/>
      <c r="L36" s="7"/>
    </row>
    <row r="37" spans="1:12" ht="16.5" x14ac:dyDescent="0.25">
      <c r="A37" s="11">
        <v>18</v>
      </c>
      <c r="B37" s="12" t="s">
        <v>126</v>
      </c>
      <c r="C37" s="13" t="s">
        <v>127</v>
      </c>
      <c r="D37" s="14" t="s">
        <v>166</v>
      </c>
      <c r="E37" s="15">
        <v>43343</v>
      </c>
      <c r="F37" s="16">
        <v>0.28100000000000003</v>
      </c>
      <c r="G37" s="20" t="s">
        <v>31</v>
      </c>
      <c r="H37" s="20" t="s">
        <v>31</v>
      </c>
      <c r="I37" s="20">
        <v>0.28100000000000003</v>
      </c>
      <c r="J37" s="20">
        <v>58.933</v>
      </c>
      <c r="K37" s="7"/>
      <c r="L37" s="7"/>
    </row>
    <row r="38" spans="1:12" ht="33" x14ac:dyDescent="0.25">
      <c r="A38" s="11">
        <v>19</v>
      </c>
      <c r="B38" s="12" t="s">
        <v>167</v>
      </c>
      <c r="C38" s="13" t="s">
        <v>168</v>
      </c>
      <c r="D38" s="14" t="s">
        <v>169</v>
      </c>
      <c r="E38" s="15">
        <v>43343</v>
      </c>
      <c r="F38" s="16">
        <v>0.19400000000000001</v>
      </c>
      <c r="G38" s="16" t="s">
        <v>31</v>
      </c>
      <c r="H38" s="16" t="s">
        <v>31</v>
      </c>
      <c r="I38" s="16">
        <v>0.19400000000000001</v>
      </c>
      <c r="J38" s="16">
        <v>40.686999999999998</v>
      </c>
      <c r="K38" s="7"/>
      <c r="L38" s="7"/>
    </row>
    <row r="39" spans="1:12" ht="16.5" x14ac:dyDescent="0.25">
      <c r="A39" s="11">
        <v>20</v>
      </c>
      <c r="B39" s="12" t="s">
        <v>123</v>
      </c>
      <c r="C39" s="13" t="s">
        <v>124</v>
      </c>
      <c r="D39" s="14" t="s">
        <v>170</v>
      </c>
      <c r="E39" s="15">
        <v>43347</v>
      </c>
      <c r="F39" s="16">
        <v>0.40400000000000003</v>
      </c>
      <c r="G39" s="16" t="s">
        <v>31</v>
      </c>
      <c r="H39" s="16" t="s">
        <v>31</v>
      </c>
      <c r="I39" s="16">
        <v>0.40400000000000003</v>
      </c>
      <c r="J39" s="16">
        <v>84.728999999999999</v>
      </c>
      <c r="K39" s="7"/>
      <c r="L39" s="7"/>
    </row>
    <row r="40" spans="1:12" ht="16.5" x14ac:dyDescent="0.25">
      <c r="A40" s="11">
        <v>21</v>
      </c>
      <c r="B40" s="12" t="s">
        <v>120</v>
      </c>
      <c r="C40" s="13" t="s">
        <v>121</v>
      </c>
      <c r="D40" s="14" t="s">
        <v>171</v>
      </c>
      <c r="E40" s="15">
        <v>43342</v>
      </c>
      <c r="F40" s="16">
        <v>0.93899999999999995</v>
      </c>
      <c r="G40" s="16" t="s">
        <v>31</v>
      </c>
      <c r="H40" s="16" t="s">
        <v>31</v>
      </c>
      <c r="I40" s="16">
        <v>0.93899999999999995</v>
      </c>
      <c r="J40" s="16">
        <v>196.93199999999999</v>
      </c>
      <c r="K40" s="7"/>
      <c r="L40" s="7"/>
    </row>
    <row r="41" spans="1:12" ht="16.5" x14ac:dyDescent="0.25">
      <c r="A41" s="11">
        <v>22</v>
      </c>
      <c r="B41" s="12" t="s">
        <v>86</v>
      </c>
      <c r="C41" s="13" t="s">
        <v>87</v>
      </c>
      <c r="D41" s="14" t="s">
        <v>172</v>
      </c>
      <c r="E41" s="15">
        <v>43343</v>
      </c>
      <c r="F41" s="16">
        <v>2.3140000000000001</v>
      </c>
      <c r="G41" s="16" t="s">
        <v>31</v>
      </c>
      <c r="H41" s="16" t="s">
        <v>31</v>
      </c>
      <c r="I41" s="16" t="s">
        <v>31</v>
      </c>
      <c r="J41" s="16">
        <v>485.30399999999997</v>
      </c>
      <c r="K41" s="7"/>
      <c r="L41" s="7"/>
    </row>
    <row r="42" spans="1:12" ht="16.5" x14ac:dyDescent="0.25">
      <c r="A42" s="11">
        <v>23</v>
      </c>
      <c r="B42" s="12" t="s">
        <v>96</v>
      </c>
      <c r="C42" s="13" t="s">
        <v>97</v>
      </c>
      <c r="D42" s="14" t="s">
        <v>173</v>
      </c>
      <c r="E42" s="15">
        <v>43342</v>
      </c>
      <c r="F42" s="16">
        <v>2.0230000000000001</v>
      </c>
      <c r="G42" s="16" t="s">
        <v>31</v>
      </c>
      <c r="H42" s="16" t="s">
        <v>31</v>
      </c>
      <c r="I42" s="16">
        <v>2.0230000000000001</v>
      </c>
      <c r="J42" s="16">
        <v>424.274</v>
      </c>
      <c r="K42" s="7"/>
      <c r="L42" s="7"/>
    </row>
    <row r="43" spans="1:12" ht="16.5" x14ac:dyDescent="0.25">
      <c r="A43" s="11">
        <v>24</v>
      </c>
      <c r="B43" s="12" t="s">
        <v>174</v>
      </c>
      <c r="C43" s="13" t="s">
        <v>175</v>
      </c>
      <c r="D43" s="14" t="s">
        <v>176</v>
      </c>
      <c r="E43" s="15">
        <v>43346</v>
      </c>
      <c r="F43" s="16">
        <v>2.3170000000000002</v>
      </c>
      <c r="G43" s="16" t="s">
        <v>31</v>
      </c>
      <c r="H43" s="16" t="s">
        <v>31</v>
      </c>
      <c r="I43" s="16">
        <v>2.3170000000000002</v>
      </c>
      <c r="J43" s="16">
        <v>485.93299999999999</v>
      </c>
      <c r="K43" s="7"/>
      <c r="L43" s="7"/>
    </row>
    <row r="44" spans="1:12" ht="33" x14ac:dyDescent="0.25">
      <c r="A44" s="11">
        <v>25</v>
      </c>
      <c r="B44" s="12" t="s">
        <v>65</v>
      </c>
      <c r="C44" s="13"/>
      <c r="D44" s="14"/>
      <c r="E44" s="15"/>
      <c r="F44" s="16">
        <v>4.9999999999954525E-3</v>
      </c>
      <c r="G44" s="16" t="s">
        <v>31</v>
      </c>
      <c r="H44" s="16" t="s">
        <v>31</v>
      </c>
      <c r="I44" s="16">
        <v>4.9999999999954525E-3</v>
      </c>
      <c r="J44" s="16">
        <v>1.0489999999999999</v>
      </c>
      <c r="K44" s="7"/>
      <c r="L44" s="7"/>
    </row>
    <row r="45" spans="1:12" ht="16.5" x14ac:dyDescent="0.25">
      <c r="A45" s="11"/>
      <c r="B45" s="12"/>
      <c r="C45" s="13"/>
      <c r="D45" s="14"/>
      <c r="E45" s="15"/>
      <c r="F45" s="16">
        <v>100.00000000000003</v>
      </c>
      <c r="G45" s="16" t="s">
        <v>31</v>
      </c>
      <c r="H45" s="16" t="s">
        <v>31</v>
      </c>
      <c r="I45" s="21">
        <f>SUM(I20:I44)</f>
        <v>97.685999999999979</v>
      </c>
      <c r="J45" s="18">
        <f>SUM(J20:J44)</f>
        <v>20972.500000000004</v>
      </c>
      <c r="K45" s="7"/>
      <c r="L45" s="7"/>
    </row>
    <row r="46" spans="1:12" ht="16.5" x14ac:dyDescent="0.25">
      <c r="A46" s="11"/>
      <c r="B46" s="12" t="s">
        <v>38</v>
      </c>
      <c r="C46" s="13"/>
      <c r="D46" s="14"/>
      <c r="E46" s="15"/>
      <c r="F46" s="16"/>
      <c r="G46" s="16" t="s">
        <v>31</v>
      </c>
      <c r="H46" s="16"/>
      <c r="I46" s="16" t="s">
        <v>31</v>
      </c>
      <c r="J46" s="16">
        <v>20972.502000000008</v>
      </c>
      <c r="K46" s="7"/>
      <c r="L46" s="7"/>
    </row>
    <row r="47" spans="1:12" ht="16.5" x14ac:dyDescent="0.25">
      <c r="A47" s="11"/>
      <c r="B47" s="12" t="s">
        <v>39</v>
      </c>
      <c r="C47" s="13"/>
      <c r="D47" s="14"/>
      <c r="E47" s="15"/>
      <c r="F47" s="16"/>
      <c r="G47" s="16" t="s">
        <v>31</v>
      </c>
      <c r="H47" s="16"/>
      <c r="I47" s="16" t="s">
        <v>31</v>
      </c>
      <c r="J47" s="18">
        <v>20972.5</v>
      </c>
      <c r="K47" s="7"/>
      <c r="L47" s="7"/>
    </row>
    <row r="48" spans="1:12" x14ac:dyDescent="0.25">
      <c r="J48" s="19">
        <f>J47-J46</f>
        <v>-2.0000000076834112E-3</v>
      </c>
    </row>
  </sheetData>
  <mergeCells count="20">
    <mergeCell ref="A16:A18"/>
    <mergeCell ref="B16:B18"/>
    <mergeCell ref="C16:C18"/>
    <mergeCell ref="D16:F17"/>
    <mergeCell ref="G16:J16"/>
    <mergeCell ref="G17:H17"/>
    <mergeCell ref="I17:J17"/>
    <mergeCell ref="A11:J11"/>
    <mergeCell ref="A13:B13"/>
    <mergeCell ref="C13:G13"/>
    <mergeCell ref="H13:J13"/>
    <mergeCell ref="A14:B14"/>
    <mergeCell ref="C14:G14"/>
    <mergeCell ref="H14:J14"/>
    <mergeCell ref="A10:J10"/>
    <mergeCell ref="A5:J5"/>
    <mergeCell ref="A6:J6"/>
    <mergeCell ref="A7:J7"/>
    <mergeCell ref="A8:J8"/>
    <mergeCell ref="A9:J9"/>
  </mergeCells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>&amp;C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В-Сах</vt:lpstr>
      <vt:lpstr>З-Б</vt:lpstr>
      <vt:lpstr>З-К</vt:lpstr>
      <vt:lpstr>З-Сах</vt:lpstr>
      <vt:lpstr>Караг</vt:lpstr>
      <vt:lpstr>Приморье</vt:lpstr>
      <vt:lpstr>СОМ</vt:lpstr>
      <vt:lpstr>'В-Сах'!_РАСЧЕТ_по_Прил_4</vt:lpstr>
      <vt:lpstr>'З-Б'!_РАСЧЕТ_по_Прил_4</vt:lpstr>
      <vt:lpstr>'З-К'!_РАСЧЕТ_по_Прил_4</vt:lpstr>
      <vt:lpstr>'З-Сах'!_РАСЧЕТ_по_Прил_4</vt:lpstr>
      <vt:lpstr>Караг!_РАСЧЕТ_по_Прил_4</vt:lpstr>
      <vt:lpstr>Приморье!_РАСЧЕТ_по_Прил_4</vt:lpstr>
      <vt:lpstr>СОМ!_РАСЧЕТ_по_Прил_4</vt:lpstr>
      <vt:lpstr>'В-Сах'!Заголовки_для_печати</vt:lpstr>
      <vt:lpstr>'З-Б'!Заголовки_для_печати</vt:lpstr>
      <vt:lpstr>'З-К'!Заголовки_для_печати</vt:lpstr>
      <vt:lpstr>'З-Сах'!Заголовки_для_печати</vt:lpstr>
      <vt:lpstr>Караг!Заголовки_для_печати</vt:lpstr>
      <vt:lpstr>Приморье!Заголовки_для_печати</vt:lpstr>
      <vt:lpstr>СОМ!Заголовки_для_печати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2018-12-03T14:07:25Z</cp:lastPrinted>
  <dcterms:created xsi:type="dcterms:W3CDTF">2018-11-09T14:38:57Z</dcterms:created>
  <dcterms:modified xsi:type="dcterms:W3CDTF">2019-01-15T14:50:47Z</dcterms:modified>
</cp:coreProperties>
</file>